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T10_226\"/>
    </mc:Choice>
  </mc:AlternateContent>
  <xr:revisionPtr revIDLastSave="0" documentId="13_ncr:1_{B7E32BE4-525B-460A-944B-CE88ADEDB1E0}" xr6:coauthVersionLast="47" xr6:coauthVersionMax="47" xr10:uidLastSave="{00000000-0000-0000-0000-000000000000}"/>
  <bookViews>
    <workbookView xWindow="-108" yWindow="-108" windowWidth="23256" windowHeight="12456" xr2:uid="{1CE33185-9DC2-46A9-92EA-0E693160F9A1}"/>
  </bookViews>
  <sheets>
    <sheet name="VISO  ML perskirstymas (10. 31)" sheetId="6" r:id="rId1"/>
  </sheets>
  <definedNames>
    <definedName name="_xlnm._FilterDatabase" localSheetId="0" hidden="1">'VISO  ML perskirstymas (10. 31)'!$AL$29:$AL$30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6" l="1"/>
  <c r="N21" i="6"/>
  <c r="N20" i="6"/>
  <c r="F32" i="6" l="1"/>
  <c r="F33" i="6" s="1"/>
  <c r="AL34" i="6" l="1"/>
  <c r="AJ23" i="6"/>
  <c r="AJ16" i="6"/>
  <c r="AJ13" i="6"/>
  <c r="AJ14" i="6" s="1"/>
  <c r="AI27" i="6"/>
  <c r="AI28" i="6" s="1"/>
  <c r="AI25" i="6"/>
  <c r="AI23" i="6"/>
  <c r="AI22" i="6"/>
  <c r="AI18" i="6"/>
  <c r="AI17" i="6"/>
  <c r="AI16" i="6"/>
  <c r="AI15" i="6"/>
  <c r="AI9" i="6"/>
  <c r="E24" i="6"/>
  <c r="E29" i="6" s="1"/>
  <c r="D20" i="6"/>
  <c r="H20" i="6" s="1"/>
  <c r="E14" i="6"/>
  <c r="D13" i="6"/>
  <c r="H13" i="6" s="1"/>
  <c r="AI20" i="6" l="1"/>
  <c r="AI13" i="6"/>
  <c r="AI14" i="6" s="1"/>
  <c r="H9" i="6"/>
  <c r="AK28" i="6"/>
  <c r="AK27" i="6"/>
  <c r="AK26" i="6"/>
  <c r="AK25" i="6"/>
  <c r="AK23" i="6"/>
  <c r="AK22" i="6"/>
  <c r="AK21" i="6"/>
  <c r="AK20" i="6"/>
  <c r="AK18" i="6"/>
  <c r="AK17" i="6"/>
  <c r="AK16" i="6"/>
  <c r="AK15" i="6"/>
  <c r="AK13" i="6"/>
  <c r="AK11" i="6"/>
  <c r="AK10" i="6"/>
  <c r="U14" i="6"/>
  <c r="R11" i="6"/>
  <c r="AI11" i="6" s="1"/>
  <c r="R10" i="6"/>
  <c r="S10" i="6" s="1"/>
  <c r="AI21" i="6"/>
  <c r="J10" i="6"/>
  <c r="L10" i="6" s="1"/>
  <c r="D10" i="6"/>
  <c r="AG29" i="6"/>
  <c r="AF29" i="6"/>
  <c r="AJ28" i="6"/>
  <c r="V28" i="6"/>
  <c r="S28" i="6"/>
  <c r="P28" i="6"/>
  <c r="D28" i="6"/>
  <c r="AJ27" i="6"/>
  <c r="AH27" i="6"/>
  <c r="AH29" i="6" s="1"/>
  <c r="V27" i="6"/>
  <c r="S27" i="6"/>
  <c r="P27" i="6"/>
  <c r="H27" i="6"/>
  <c r="AC26" i="6"/>
  <c r="AJ26" i="6" s="1"/>
  <c r="AB26" i="6"/>
  <c r="AB29" i="6" s="1"/>
  <c r="V26" i="6"/>
  <c r="S26" i="6"/>
  <c r="P26" i="6"/>
  <c r="D26" i="6"/>
  <c r="H26" i="6" s="1"/>
  <c r="AJ25" i="6"/>
  <c r="AD25" i="6"/>
  <c r="AD26" i="6" s="1"/>
  <c r="AD29" i="6" s="1"/>
  <c r="V25" i="6"/>
  <c r="S25" i="6"/>
  <c r="P25" i="6"/>
  <c r="H25" i="6"/>
  <c r="AG24" i="6"/>
  <c r="AF24" i="6"/>
  <c r="Y24" i="6"/>
  <c r="X24" i="6"/>
  <c r="U24" i="6"/>
  <c r="V24" i="6" s="1"/>
  <c r="G24" i="6"/>
  <c r="AK24" i="6" s="1"/>
  <c r="F24" i="6"/>
  <c r="D24" i="6"/>
  <c r="V23" i="6"/>
  <c r="S23" i="6"/>
  <c r="P23" i="6"/>
  <c r="H23" i="6"/>
  <c r="AJ22" i="6"/>
  <c r="AH22" i="6"/>
  <c r="Z22" i="6"/>
  <c r="V22" i="6"/>
  <c r="S22" i="6"/>
  <c r="P22" i="6"/>
  <c r="H22" i="6"/>
  <c r="AJ21" i="6"/>
  <c r="AH21" i="6"/>
  <c r="Z21" i="6"/>
  <c r="V21" i="6"/>
  <c r="H21" i="6"/>
  <c r="AJ20" i="6"/>
  <c r="AH20" i="6"/>
  <c r="Z20" i="6"/>
  <c r="V20" i="6"/>
  <c r="S20" i="6"/>
  <c r="P20" i="6"/>
  <c r="AG19" i="6"/>
  <c r="AF19" i="6"/>
  <c r="Y19" i="6"/>
  <c r="X19" i="6"/>
  <c r="U19" i="6"/>
  <c r="R19" i="6"/>
  <c r="S19" i="6" s="1"/>
  <c r="P19" i="6"/>
  <c r="G19" i="6"/>
  <c r="F19" i="6"/>
  <c r="D19" i="6"/>
  <c r="AJ18" i="6"/>
  <c r="AH18" i="6"/>
  <c r="Z18" i="6"/>
  <c r="V18" i="6"/>
  <c r="S18" i="6"/>
  <c r="P18" i="6"/>
  <c r="H18" i="6"/>
  <c r="AJ17" i="6"/>
  <c r="AH17" i="6"/>
  <c r="Z17" i="6"/>
  <c r="V17" i="6"/>
  <c r="S17" i="6"/>
  <c r="P17" i="6"/>
  <c r="H17" i="6"/>
  <c r="V16" i="6"/>
  <c r="S16" i="6"/>
  <c r="P16" i="6"/>
  <c r="H16" i="6"/>
  <c r="AJ15" i="6"/>
  <c r="AH15" i="6"/>
  <c r="Z15" i="6"/>
  <c r="V15" i="6"/>
  <c r="S15" i="6"/>
  <c r="P15" i="6"/>
  <c r="H15" i="6"/>
  <c r="AG14" i="6"/>
  <c r="AF14" i="6"/>
  <c r="Y14" i="6"/>
  <c r="X14" i="6"/>
  <c r="V14" i="6"/>
  <c r="R14" i="6"/>
  <c r="S14" i="6" s="1"/>
  <c r="J14" i="6"/>
  <c r="G14" i="6"/>
  <c r="F14" i="6"/>
  <c r="D14" i="6"/>
  <c r="AH13" i="6"/>
  <c r="AH14" i="6" s="1"/>
  <c r="Z13" i="6"/>
  <c r="V13" i="6"/>
  <c r="S13" i="6"/>
  <c r="N14" i="6"/>
  <c r="P14" i="6" s="1"/>
  <c r="L13" i="6"/>
  <c r="AG12" i="6"/>
  <c r="AF12" i="6"/>
  <c r="Y12" i="6"/>
  <c r="X12" i="6"/>
  <c r="K12" i="6"/>
  <c r="K29" i="6" s="1"/>
  <c r="F12" i="6"/>
  <c r="AJ11" i="6"/>
  <c r="AH11" i="6"/>
  <c r="Z11" i="6"/>
  <c r="V11" i="6"/>
  <c r="P11" i="6"/>
  <c r="AJ10" i="6"/>
  <c r="AH10" i="6"/>
  <c r="Z10" i="6"/>
  <c r="V10" i="6"/>
  <c r="P10" i="6"/>
  <c r="AK9" i="6"/>
  <c r="AH9" i="6"/>
  <c r="Z9" i="6"/>
  <c r="V9" i="6"/>
  <c r="S9" i="6"/>
  <c r="P9" i="6"/>
  <c r="L9" i="6"/>
  <c r="AI19" i="6" l="1"/>
  <c r="H14" i="6"/>
  <c r="H24" i="6"/>
  <c r="AJ19" i="6"/>
  <c r="AI10" i="6"/>
  <c r="AJ24" i="6"/>
  <c r="AK14" i="6"/>
  <c r="S11" i="6"/>
  <c r="AL9" i="6"/>
  <c r="S21" i="6"/>
  <c r="R24" i="6"/>
  <c r="S24" i="6" s="1"/>
  <c r="AI26" i="6"/>
  <c r="AL26" i="6" s="1"/>
  <c r="H19" i="6"/>
  <c r="AL21" i="6"/>
  <c r="AL13" i="6"/>
  <c r="H11" i="6"/>
  <c r="AL16" i="6"/>
  <c r="AL18" i="6"/>
  <c r="P13" i="6"/>
  <c r="Z19" i="6"/>
  <c r="AL28" i="6"/>
  <c r="AL23" i="6"/>
  <c r="Z24" i="6"/>
  <c r="AL15" i="6"/>
  <c r="P21" i="6"/>
  <c r="AL25" i="6"/>
  <c r="F29" i="6"/>
  <c r="AC29" i="6"/>
  <c r="AL22" i="6"/>
  <c r="AL27" i="6"/>
  <c r="AH19" i="6"/>
  <c r="AL17" i="6"/>
  <c r="AH12" i="6"/>
  <c r="J12" i="6"/>
  <c r="J29" i="6" s="1"/>
  <c r="Y29" i="6"/>
  <c r="L14" i="6"/>
  <c r="AH24" i="6"/>
  <c r="N24" i="6"/>
  <c r="R12" i="6"/>
  <c r="S12" i="6" s="1"/>
  <c r="D12" i="6"/>
  <c r="AJ12" i="6"/>
  <c r="G12" i="6"/>
  <c r="G29" i="6" s="1"/>
  <c r="Z14" i="6"/>
  <c r="AL20" i="6"/>
  <c r="X29" i="6"/>
  <c r="AL10" i="6"/>
  <c r="L11" i="6"/>
  <c r="L12" i="6" s="1"/>
  <c r="N12" i="6"/>
  <c r="U12" i="6"/>
  <c r="Z12" i="6"/>
  <c r="V19" i="6"/>
  <c r="H10" i="6"/>
  <c r="AL11" i="6"/>
  <c r="H28" i="6"/>
  <c r="AI24" i="6" l="1"/>
  <c r="AL24" i="6" s="1"/>
  <c r="AJ29" i="6"/>
  <c r="AK12" i="6"/>
  <c r="P24" i="6"/>
  <c r="AI12" i="6"/>
  <c r="D29" i="6"/>
  <c r="Z29" i="6"/>
  <c r="L29" i="6"/>
  <c r="H12" i="6"/>
  <c r="AL19" i="6"/>
  <c r="AL14" i="6"/>
  <c r="R29" i="6"/>
  <c r="S29" i="6" s="1"/>
  <c r="U29" i="6"/>
  <c r="V29" i="6" s="1"/>
  <c r="V12" i="6"/>
  <c r="P12" i="6"/>
  <c r="N29" i="6"/>
  <c r="H29" i="6" l="1"/>
  <c r="AI29" i="6"/>
  <c r="AL29" i="6" s="1"/>
  <c r="AK29" i="6"/>
  <c r="AL12" i="6"/>
  <c r="AL3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Darbuotojas</author>
  </authors>
  <commentList>
    <comment ref="M6" authorId="0" shapeId="0" xr:uid="{75168540-4415-4133-8E70-65EB2F7F13ED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perskirstytos valdymo lėšos tarp įstaigų. (matosi formulėse)</t>
        </r>
      </text>
    </comment>
    <comment ref="X13" authorId="0" shapeId="0" xr:uid="{0A707D94-3254-45E4-8D06-E14A548238E2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100 DENGIAMA REZERVO SĄSKAITA</t>
        </r>
      </text>
    </comment>
    <comment ref="R21" authorId="0" shapeId="0" xr:uid="{C7D2F9A2-A390-404C-BE86-BFBD5C0FE366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600 eurų dengiami S25.007 sąmata</t>
        </r>
      </text>
    </comment>
    <comment ref="G29" authorId="0" shapeId="0" xr:uid="{754546E6-A969-4961-8C76-B8214A1579FF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-803
</t>
        </r>
      </text>
    </comment>
    <comment ref="R29" authorId="0" shapeId="0" xr:uid="{AD1D4574-5820-4536-BE00-CFFDDEC50249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21701; -600 S25.017 dengiami Ylakių vld S25.007
</t>
        </r>
      </text>
    </comment>
    <comment ref="U29" authorId="0" shapeId="0" xr:uid="{D1327A79-C1D5-4068-8B66-A8ACC36A6437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-120</t>
        </r>
      </text>
    </comment>
  </commentList>
</comments>
</file>

<file path=xl/sharedStrings.xml><?xml version="1.0" encoding="utf-8"?>
<sst xmlns="http://schemas.openxmlformats.org/spreadsheetml/2006/main" count="147" uniqueCount="92">
  <si>
    <t>(Eur)</t>
  </si>
  <si>
    <t>Eil. Nr.</t>
  </si>
  <si>
    <t>Mokyklos pavadinimas</t>
  </si>
  <si>
    <t xml:space="preserve">Mokyklai apskaičiuotos mokymo lėšos </t>
  </si>
  <si>
    <t>Lėšos ugdymo procesui organizuoti ir valdyti</t>
  </si>
  <si>
    <t>Lėšos skaitmeninio ugdymo plėtrai</t>
  </si>
  <si>
    <t>Lėšos mokymosi pagalbai</t>
  </si>
  <si>
    <t>Lėšos formalųjį švietimą papildančio ugdymo programoms finansuoti</t>
  </si>
  <si>
    <t>Lėšos pedagoginei psichologinei pagalbai organizuoti</t>
  </si>
  <si>
    <t>Viso:</t>
  </si>
  <si>
    <t>Sąmatos Nr.</t>
  </si>
  <si>
    <t>Darbo užmokestis 2.1.1.1.1.1.</t>
  </si>
  <si>
    <t>Socialinio draudimo įmokos 2.1.2.1.1.1</t>
  </si>
  <si>
    <t>kt prekės ir paslaugos</t>
  </si>
  <si>
    <t xml:space="preserve">Iš viso:                  </t>
  </si>
  <si>
    <t>1.</t>
  </si>
  <si>
    <t xml:space="preserve">Skuodo Pranciškaus Žadeikio gimnazija </t>
  </si>
  <si>
    <t>S14.004</t>
  </si>
  <si>
    <t>S14.026</t>
  </si>
  <si>
    <t>S14.018</t>
  </si>
  <si>
    <t>S14.019</t>
  </si>
  <si>
    <t>S14.027</t>
  </si>
  <si>
    <t>2.</t>
  </si>
  <si>
    <t>S15.003</t>
  </si>
  <si>
    <t>S15.023</t>
  </si>
  <si>
    <t>S15.016</t>
  </si>
  <si>
    <t>S15.017</t>
  </si>
  <si>
    <t>S15.024</t>
  </si>
  <si>
    <t>3.</t>
  </si>
  <si>
    <t>S16.003</t>
  </si>
  <si>
    <t>S16.025</t>
  </si>
  <si>
    <t>S16.017</t>
  </si>
  <si>
    <t>S16.018</t>
  </si>
  <si>
    <t>S16.026</t>
  </si>
  <si>
    <t>(09.02.02.01.)</t>
  </si>
  <si>
    <t>S13.012</t>
  </si>
  <si>
    <t>S13.033</t>
  </si>
  <si>
    <t>S13.023</t>
  </si>
  <si>
    <t>S13.024</t>
  </si>
  <si>
    <t>S13.034</t>
  </si>
  <si>
    <t>(09.02.01.01.)</t>
  </si>
  <si>
    <t>S15.008</t>
  </si>
  <si>
    <t>S16.008</t>
  </si>
  <si>
    <t>Skuodo vaikų lopšelis darželis</t>
  </si>
  <si>
    <t>S27.002</t>
  </si>
  <si>
    <t>S25.002</t>
  </si>
  <si>
    <t>(09.01.02.01.)</t>
  </si>
  <si>
    <t>S27.009</t>
  </si>
  <si>
    <t>S27.021</t>
  </si>
  <si>
    <t>S27.022</t>
  </si>
  <si>
    <t>S25.007</t>
  </si>
  <si>
    <t>S25.016</t>
  </si>
  <si>
    <t>S25.017</t>
  </si>
  <si>
    <t>S26.005</t>
  </si>
  <si>
    <t>S26.014</t>
  </si>
  <si>
    <t>S26.015</t>
  </si>
  <si>
    <t>(09.01.01.01.)</t>
  </si>
  <si>
    <t>x</t>
  </si>
  <si>
    <t>Skuodo meno mokykla</t>
  </si>
  <si>
    <t>S11.004</t>
  </si>
  <si>
    <t>(09.05.01.01.)</t>
  </si>
  <si>
    <t>S29.007</t>
  </si>
  <si>
    <t>(09.05.01.03.)</t>
  </si>
  <si>
    <t>Iš viso</t>
  </si>
  <si>
    <t>Viso mokymo lėšų pokytis perskirstymas tarp mokyklų</t>
  </si>
  <si>
    <t>Skuodo rajono savivaldybės administracijos Biudžeto valdymo skyriaus vedėjo pavaduotoja  Birutė Gedrimienė</t>
  </si>
  <si>
    <t>S16.030</t>
  </si>
  <si>
    <t>S00.009 -Lėšos ugdymo finansavimo poreikių skirtumams sumažinti</t>
  </si>
  <si>
    <t>Skuodo rajono Mosėdžio gimnazija</t>
  </si>
  <si>
    <t>Skuodo rajono Ylakių gimnazija</t>
  </si>
  <si>
    <t>Skuodo Bartuvos progimnazija</t>
  </si>
  <si>
    <t>Skuodo rajono Ylakių gimnazijos Barstyčių skyrius</t>
  </si>
  <si>
    <t>Skuodo rajono Ylakių vaikų lopšelis darželis</t>
  </si>
  <si>
    <t>Skuodo rajono Mosėdžio vaikų lopšelis darželis</t>
  </si>
  <si>
    <t xml:space="preserve"> Skuodo r. savivaldybės pedagoginė psichologinė tarnyba</t>
  </si>
  <si>
    <t>4.</t>
  </si>
  <si>
    <t>Mokyklos bibliotekos darbuotojams išlaikyti</t>
  </si>
  <si>
    <t>Švietimo pagalbai</t>
  </si>
  <si>
    <t>S14.030</t>
  </si>
  <si>
    <t>S15.028</t>
  </si>
  <si>
    <t>S16.033</t>
  </si>
  <si>
    <t>S13.038</t>
  </si>
  <si>
    <t>SKUODO RAJONO SAVIVALDYBĖS 2025 METŲ MOKYMO LĖŠŲ PERSKIRSTYMAS ( DĖL 2025-09-01 PASIKEITUSIO MOKINIŲ (VAIKŲ) SKAIČIAUS )</t>
  </si>
  <si>
    <t>S00.009 -MOKYMO LĖŠŲ REZERVAS (2025-10-01)</t>
  </si>
  <si>
    <t xml:space="preserve">Skirtos 2025 m mokymo lėšos </t>
  </si>
  <si>
    <t>Pagal  2025-09-01 ŠVIS duomenis mokymo lėšos 2025 m pabaigai</t>
  </si>
  <si>
    <t>S13.038 PERSKIRSTOMOS L46OS REZERVO S1SKAITA, NES JAU PANAUDOTOS</t>
  </si>
  <si>
    <t>Darbo užmokestis 2.1.1.1.1.1.(ukrainiečiams)</t>
  </si>
  <si>
    <t>VB lėšos</t>
  </si>
  <si>
    <t>Ukrainiečių vaikams</t>
  </si>
  <si>
    <t>S00.009 -MOKYMO LĖŠŲ REZERVO LIKUTIS (perskirsčius mokymo lėšas 2025-09-01)</t>
  </si>
  <si>
    <t xml:space="preserve">Lėšų pokytis: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</si>
</sst>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Tahoma"/>
      <family val="2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color rgb="FF7030A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9"/>
      <color rgb="FFC00000"/>
      <name val="Times New Roman"/>
      <family val="1"/>
      <charset val="186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auto="1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5" fillId="3" borderId="28" xfId="0" applyNumberFormat="1" applyFont="1" applyFill="1" applyBorder="1"/>
    <xf numFmtId="0" fontId="5" fillId="2" borderId="29" xfId="0" applyFont="1" applyFill="1" applyBorder="1"/>
    <xf numFmtId="0" fontId="4" fillId="2" borderId="30" xfId="0" applyFont="1" applyFill="1" applyBorder="1"/>
    <xf numFmtId="0" fontId="5" fillId="2" borderId="31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4" xfId="0" applyFont="1" applyFill="1" applyBorder="1"/>
    <xf numFmtId="0" fontId="5" fillId="2" borderId="30" xfId="0" applyFont="1" applyFill="1" applyBorder="1" applyAlignment="1">
      <alignment horizontal="center"/>
    </xf>
    <xf numFmtId="0" fontId="2" fillId="0" borderId="0" xfId="0" applyFont="1"/>
    <xf numFmtId="49" fontId="5" fillId="0" borderId="35" xfId="0" applyNumberFormat="1" applyFont="1" applyBorder="1"/>
    <xf numFmtId="0" fontId="5" fillId="2" borderId="36" xfId="0" applyFont="1" applyFill="1" applyBorder="1"/>
    <xf numFmtId="0" fontId="4" fillId="2" borderId="15" xfId="0" applyFont="1" applyFill="1" applyBorder="1"/>
    <xf numFmtId="0" fontId="5" fillId="2" borderId="16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7" xfId="0" applyFont="1" applyFill="1" applyBorder="1"/>
    <xf numFmtId="0" fontId="5" fillId="2" borderId="15" xfId="0" applyFont="1" applyFill="1" applyBorder="1" applyAlignment="1">
      <alignment horizontal="center"/>
    </xf>
    <xf numFmtId="49" fontId="5" fillId="0" borderId="19" xfId="0" applyNumberFormat="1" applyFont="1" applyBorder="1"/>
    <xf numFmtId="0" fontId="5" fillId="2" borderId="20" xfId="0" applyFont="1" applyFill="1" applyBorder="1"/>
    <xf numFmtId="0" fontId="4" fillId="2" borderId="24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6" xfId="0" applyFont="1" applyFill="1" applyBorder="1"/>
    <xf numFmtId="0" fontId="5" fillId="2" borderId="24" xfId="0" applyFont="1" applyFill="1" applyBorder="1" applyAlignment="1">
      <alignment horizontal="center"/>
    </xf>
    <xf numFmtId="49" fontId="5" fillId="3" borderId="39" xfId="0" applyNumberFormat="1" applyFont="1" applyFill="1" applyBorder="1"/>
    <xf numFmtId="0" fontId="5" fillId="2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41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41" xfId="0" applyFont="1" applyFill="1" applyBorder="1"/>
    <xf numFmtId="0" fontId="5" fillId="2" borderId="21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center"/>
    </xf>
    <xf numFmtId="0" fontId="5" fillId="2" borderId="43" xfId="0" applyFont="1" applyFill="1" applyBorder="1" applyAlignment="1">
      <alignment horizontal="center"/>
    </xf>
    <xf numFmtId="0" fontId="5" fillId="2" borderId="44" xfId="0" applyFont="1" applyFill="1" applyBorder="1" applyAlignment="1">
      <alignment horizontal="center"/>
    </xf>
    <xf numFmtId="49" fontId="5" fillId="3" borderId="46" xfId="0" applyNumberFormat="1" applyFont="1" applyFill="1" applyBorder="1"/>
    <xf numFmtId="0" fontId="5" fillId="2" borderId="47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5" fillId="2" borderId="48" xfId="0" applyFont="1" applyFill="1" applyBorder="1" applyAlignment="1">
      <alignment horizontal="center"/>
    </xf>
    <xf numFmtId="0" fontId="5" fillId="2" borderId="48" xfId="0" applyFont="1" applyFill="1" applyBorder="1"/>
    <xf numFmtId="49" fontId="5" fillId="3" borderId="35" xfId="0" applyNumberFormat="1" applyFont="1" applyFill="1" applyBorder="1"/>
    <xf numFmtId="0" fontId="1" fillId="2" borderId="0" xfId="0" applyFont="1" applyFill="1"/>
    <xf numFmtId="49" fontId="5" fillId="2" borderId="35" xfId="0" applyNumberFormat="1" applyFont="1" applyFill="1" applyBorder="1"/>
    <xf numFmtId="49" fontId="5" fillId="0" borderId="46" xfId="0" applyNumberFormat="1" applyFont="1" applyBorder="1"/>
    <xf numFmtId="49" fontId="5" fillId="0" borderId="28" xfId="0" applyNumberFormat="1" applyFont="1" applyBorder="1"/>
    <xf numFmtId="0" fontId="4" fillId="2" borderId="15" xfId="0" applyFont="1" applyFill="1" applyBorder="1" applyAlignment="1">
      <alignment wrapText="1"/>
    </xf>
    <xf numFmtId="0" fontId="5" fillId="3" borderId="47" xfId="0" applyFont="1" applyFill="1" applyBorder="1" applyAlignment="1">
      <alignment horizontal="center"/>
    </xf>
    <xf numFmtId="49" fontId="5" fillId="3" borderId="36" xfId="0" applyNumberFormat="1" applyFont="1" applyFill="1" applyBorder="1"/>
    <xf numFmtId="0" fontId="5" fillId="3" borderId="11" xfId="0" applyFont="1" applyFill="1" applyBorder="1" applyAlignment="1">
      <alignment horizontal="center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0" fontId="2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5" fillId="2" borderId="54" xfId="0" applyFont="1" applyFill="1" applyBorder="1"/>
    <xf numFmtId="0" fontId="6" fillId="2" borderId="21" xfId="0" applyFont="1" applyFill="1" applyBorder="1" applyAlignment="1">
      <alignment horizontal="center"/>
    </xf>
    <xf numFmtId="49" fontId="5" fillId="0" borderId="10" xfId="0" applyNumberFormat="1" applyFont="1" applyBorder="1"/>
    <xf numFmtId="49" fontId="5" fillId="2" borderId="51" xfId="0" applyNumberFormat="1" applyFont="1" applyFill="1" applyBorder="1"/>
    <xf numFmtId="49" fontId="5" fillId="2" borderId="53" xfId="0" applyNumberFormat="1" applyFont="1" applyFill="1" applyBorder="1" applyAlignment="1">
      <alignment horizontal="center"/>
    </xf>
    <xf numFmtId="49" fontId="5" fillId="2" borderId="54" xfId="0" applyNumberFormat="1" applyFont="1" applyFill="1" applyBorder="1"/>
    <xf numFmtId="49" fontId="5" fillId="2" borderId="56" xfId="0" applyNumberFormat="1" applyFont="1" applyFill="1" applyBorder="1"/>
    <xf numFmtId="49" fontId="5" fillId="2" borderId="57" xfId="0" applyNumberFormat="1" applyFont="1" applyFill="1" applyBorder="1"/>
    <xf numFmtId="49" fontId="5" fillId="2" borderId="59" xfId="0" applyNumberFormat="1" applyFont="1" applyFill="1" applyBorder="1"/>
    <xf numFmtId="49" fontId="5" fillId="2" borderId="21" xfId="0" applyNumberFormat="1" applyFont="1" applyFill="1" applyBorder="1"/>
    <xf numFmtId="49" fontId="5" fillId="2" borderId="22" xfId="0" applyNumberFormat="1" applyFont="1" applyFill="1" applyBorder="1"/>
    <xf numFmtId="49" fontId="5" fillId="2" borderId="23" xfId="0" applyNumberFormat="1" applyFont="1" applyFill="1" applyBorder="1"/>
    <xf numFmtId="49" fontId="5" fillId="2" borderId="60" xfId="0" applyNumberFormat="1" applyFont="1" applyFill="1" applyBorder="1" applyAlignment="1">
      <alignment horizontal="center"/>
    </xf>
    <xf numFmtId="49" fontId="5" fillId="2" borderId="61" xfId="0" applyNumberFormat="1" applyFont="1" applyFill="1" applyBorder="1" applyAlignment="1">
      <alignment horizontal="center"/>
    </xf>
    <xf numFmtId="49" fontId="5" fillId="0" borderId="0" xfId="0" applyNumberFormat="1" applyFont="1"/>
    <xf numFmtId="49" fontId="4" fillId="3" borderId="62" xfId="0" applyNumberFormat="1" applyFont="1" applyFill="1" applyBorder="1"/>
    <xf numFmtId="0" fontId="4" fillId="3" borderId="63" xfId="0" applyFont="1" applyFill="1" applyBorder="1"/>
    <xf numFmtId="0" fontId="4" fillId="2" borderId="64" xfId="0" applyFont="1" applyFill="1" applyBorder="1"/>
    <xf numFmtId="0" fontId="5" fillId="2" borderId="65" xfId="0" applyFont="1" applyFill="1" applyBorder="1" applyAlignment="1">
      <alignment horizontal="center"/>
    </xf>
    <xf numFmtId="0" fontId="5" fillId="2" borderId="64" xfId="0" applyFont="1" applyFill="1" applyBorder="1" applyAlignment="1">
      <alignment horizontal="center"/>
    </xf>
    <xf numFmtId="0" fontId="5" fillId="2" borderId="66" xfId="0" applyFont="1" applyFill="1" applyBorder="1" applyAlignment="1">
      <alignment horizontal="center"/>
    </xf>
    <xf numFmtId="0" fontId="4" fillId="2" borderId="64" xfId="0" applyFont="1" applyFill="1" applyBorder="1" applyAlignment="1">
      <alignment horizontal="center"/>
    </xf>
    <xf numFmtId="0" fontId="5" fillId="2" borderId="67" xfId="0" applyFont="1" applyFill="1" applyBorder="1" applyAlignment="1">
      <alignment horizontal="center"/>
    </xf>
    <xf numFmtId="0" fontId="5" fillId="2" borderId="68" xfId="0" applyFont="1" applyFill="1" applyBorder="1" applyAlignment="1">
      <alignment horizontal="center"/>
    </xf>
    <xf numFmtId="0" fontId="5" fillId="2" borderId="68" xfId="0" applyFont="1" applyFill="1" applyBorder="1"/>
    <xf numFmtId="0" fontId="5" fillId="2" borderId="69" xfId="0" applyFont="1" applyFill="1" applyBorder="1" applyAlignment="1">
      <alignment horizontal="center"/>
    </xf>
    <xf numFmtId="0" fontId="5" fillId="2" borderId="70" xfId="0" applyFont="1" applyFill="1" applyBorder="1" applyAlignment="1">
      <alignment horizontal="center"/>
    </xf>
    <xf numFmtId="1" fontId="5" fillId="2" borderId="65" xfId="0" applyNumberFormat="1" applyFont="1" applyFill="1" applyBorder="1" applyAlignment="1">
      <alignment horizontal="center"/>
    </xf>
    <xf numFmtId="1" fontId="5" fillId="2" borderId="67" xfId="0" applyNumberFormat="1" applyFont="1" applyFill="1" applyBorder="1" applyAlignment="1">
      <alignment horizontal="center"/>
    </xf>
    <xf numFmtId="0" fontId="9" fillId="0" borderId="0" xfId="0" applyFont="1"/>
    <xf numFmtId="49" fontId="4" fillId="3" borderId="6" xfId="0" applyNumberFormat="1" applyFont="1" applyFill="1" applyBorder="1"/>
    <xf numFmtId="1" fontId="4" fillId="2" borderId="7" xfId="0" applyNumberFormat="1" applyFont="1" applyFill="1" applyBorder="1" applyAlignment="1">
      <alignment horizontal="center"/>
    </xf>
    <xf numFmtId="49" fontId="4" fillId="3" borderId="15" xfId="0" applyNumberFormat="1" applyFont="1" applyFill="1" applyBorder="1"/>
    <xf numFmtId="1" fontId="4" fillId="2" borderId="16" xfId="0" applyNumberFormat="1" applyFont="1" applyFill="1" applyBorder="1" applyAlignment="1">
      <alignment horizontal="center"/>
    </xf>
    <xf numFmtId="0" fontId="4" fillId="2" borderId="71" xfId="0" applyFont="1" applyFill="1" applyBorder="1" applyAlignment="1">
      <alignment horizontal="center"/>
    </xf>
    <xf numFmtId="0" fontId="5" fillId="2" borderId="18" xfId="0" applyFont="1" applyFill="1" applyBorder="1"/>
    <xf numFmtId="49" fontId="4" fillId="3" borderId="49" xfId="0" applyNumberFormat="1" applyFont="1" applyFill="1" applyBorder="1"/>
    <xf numFmtId="0" fontId="5" fillId="2" borderId="53" xfId="0" applyFont="1" applyFill="1" applyBorder="1" applyAlignment="1">
      <alignment horizontal="center"/>
    </xf>
    <xf numFmtId="0" fontId="5" fillId="2" borderId="72" xfId="0" applyFont="1" applyFill="1" applyBorder="1" applyAlignment="1">
      <alignment horizontal="center"/>
    </xf>
    <xf numFmtId="0" fontId="5" fillId="2" borderId="73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49" fontId="5" fillId="2" borderId="42" xfId="0" applyNumberFormat="1" applyFont="1" applyFill="1" applyBorder="1"/>
    <xf numFmtId="49" fontId="5" fillId="2" borderId="43" xfId="0" applyNumberFormat="1" applyFont="1" applyFill="1" applyBorder="1"/>
    <xf numFmtId="49" fontId="5" fillId="2" borderId="44" xfId="0" applyNumberFormat="1" applyFont="1" applyFill="1" applyBorder="1"/>
    <xf numFmtId="49" fontId="4" fillId="2" borderId="42" xfId="0" applyNumberFormat="1" applyFont="1" applyFill="1" applyBorder="1"/>
    <xf numFmtId="0" fontId="4" fillId="2" borderId="17" xfId="0" applyFont="1" applyFill="1" applyBorder="1" applyAlignment="1">
      <alignment horizontal="center"/>
    </xf>
    <xf numFmtId="0" fontId="5" fillId="2" borderId="58" xfId="0" applyFont="1" applyFill="1" applyBorder="1" applyAlignment="1">
      <alignment horizontal="center"/>
    </xf>
    <xf numFmtId="3" fontId="1" fillId="2" borderId="16" xfId="0" applyNumberFormat="1" applyFont="1" applyFill="1" applyBorder="1" applyAlignment="1">
      <alignment horizontal="right"/>
    </xf>
    <xf numFmtId="0" fontId="5" fillId="3" borderId="11" xfId="0" applyFont="1" applyFill="1" applyBorder="1" applyAlignment="1">
      <alignment horizontal="left"/>
    </xf>
    <xf numFmtId="49" fontId="5" fillId="3" borderId="47" xfId="0" applyNumberFormat="1" applyFont="1" applyFill="1" applyBorder="1"/>
    <xf numFmtId="49" fontId="8" fillId="0" borderId="35" xfId="0" applyNumberFormat="1" applyFont="1" applyBorder="1"/>
    <xf numFmtId="0" fontId="5" fillId="2" borderId="45" xfId="0" applyFont="1" applyFill="1" applyBorder="1" applyAlignment="1">
      <alignment horizontal="center"/>
    </xf>
    <xf numFmtId="0" fontId="5" fillId="2" borderId="49" xfId="0" applyFont="1" applyFill="1" applyBorder="1" applyAlignment="1">
      <alignment horizontal="center"/>
    </xf>
    <xf numFmtId="0" fontId="4" fillId="2" borderId="49" xfId="0" applyFont="1" applyFill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center"/>
    </xf>
    <xf numFmtId="0" fontId="4" fillId="2" borderId="50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" fontId="5" fillId="2" borderId="52" xfId="0" applyNumberFormat="1" applyFont="1" applyFill="1" applyBorder="1" applyAlignment="1">
      <alignment horizontal="center"/>
    </xf>
    <xf numFmtId="49" fontId="5" fillId="2" borderId="54" xfId="0" applyNumberFormat="1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5" fillId="2" borderId="74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49" fontId="5" fillId="2" borderId="48" xfId="0" applyNumberFormat="1" applyFont="1" applyFill="1" applyBorder="1"/>
    <xf numFmtId="0" fontId="4" fillId="2" borderId="34" xfId="0" applyFont="1" applyFill="1" applyBorder="1" applyAlignment="1">
      <alignment horizontal="center"/>
    </xf>
    <xf numFmtId="0" fontId="13" fillId="4" borderId="16" xfId="0" applyFont="1" applyFill="1" applyBorder="1" applyAlignment="1">
      <alignment horizontal="center"/>
    </xf>
    <xf numFmtId="0" fontId="4" fillId="0" borderId="32" xfId="0" applyFont="1" applyBorder="1" applyAlignment="1">
      <alignment horizontal="center"/>
    </xf>
    <xf numFmtId="1" fontId="5" fillId="2" borderId="75" xfId="0" applyNumberFormat="1" applyFont="1" applyFill="1" applyBorder="1" applyAlignment="1">
      <alignment horizontal="center"/>
    </xf>
    <xf numFmtId="1" fontId="5" fillId="2" borderId="68" xfId="0" applyNumberFormat="1" applyFont="1" applyFill="1" applyBorder="1" applyAlignment="1">
      <alignment horizontal="center"/>
    </xf>
    <xf numFmtId="1" fontId="5" fillId="2" borderId="64" xfId="0" applyNumberFormat="1" applyFont="1" applyFill="1" applyBorder="1" applyAlignment="1">
      <alignment horizontal="center"/>
    </xf>
    <xf numFmtId="0" fontId="2" fillId="0" borderId="37" xfId="0" applyFont="1" applyBorder="1" applyAlignment="1">
      <alignment horizontal="left"/>
    </xf>
    <xf numFmtId="1" fontId="4" fillId="2" borderId="7" xfId="0" applyNumberFormat="1" applyFont="1" applyFill="1" applyBorder="1"/>
    <xf numFmtId="1" fontId="4" fillId="2" borderId="8" xfId="0" applyNumberFormat="1" applyFont="1" applyFill="1" applyBorder="1"/>
    <xf numFmtId="1" fontId="4" fillId="2" borderId="16" xfId="0" applyNumberFormat="1" applyFont="1" applyFill="1" applyBorder="1"/>
    <xf numFmtId="1" fontId="4" fillId="2" borderId="18" xfId="0" applyNumberFormat="1" applyFont="1" applyFill="1" applyBorder="1"/>
    <xf numFmtId="1" fontId="2" fillId="0" borderId="18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right"/>
    </xf>
    <xf numFmtId="1" fontId="2" fillId="0" borderId="38" xfId="0" applyNumberFormat="1" applyFont="1" applyBorder="1"/>
    <xf numFmtId="2" fontId="1" fillId="3" borderId="7" xfId="0" applyNumberFormat="1" applyFont="1" applyFill="1" applyBorder="1"/>
    <xf numFmtId="3" fontId="1" fillId="2" borderId="7" xfId="0" applyNumberFormat="1" applyFont="1" applyFill="1" applyBorder="1" applyAlignment="1">
      <alignment horizontal="right"/>
    </xf>
    <xf numFmtId="49" fontId="12" fillId="2" borderId="16" xfId="0" applyNumberFormat="1" applyFont="1" applyFill="1" applyBorder="1" applyAlignment="1">
      <alignment vertical="center" wrapText="1"/>
    </xf>
    <xf numFmtId="3" fontId="1" fillId="2" borderId="8" xfId="0" applyNumberFormat="1" applyFont="1" applyFill="1" applyBorder="1" applyAlignment="1">
      <alignment horizontal="center"/>
    </xf>
    <xf numFmtId="3" fontId="1" fillId="2" borderId="18" xfId="0" applyNumberFormat="1" applyFont="1" applyFill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1" fillId="0" borderId="18" xfId="0" applyNumberFormat="1" applyFont="1" applyBorder="1"/>
    <xf numFmtId="3" fontId="1" fillId="0" borderId="16" xfId="0" applyNumberFormat="1" applyFont="1" applyBorder="1" applyAlignment="1">
      <alignment horizontal="right"/>
    </xf>
    <xf numFmtId="49" fontId="4" fillId="3" borderId="76" xfId="0" applyNumberFormat="1" applyFont="1" applyFill="1" applyBorder="1"/>
    <xf numFmtId="49" fontId="12" fillId="2" borderId="37" xfId="0" applyNumberFormat="1" applyFont="1" applyFill="1" applyBorder="1" applyAlignment="1">
      <alignment vertical="center" wrapText="1"/>
    </xf>
    <xf numFmtId="0" fontId="1" fillId="0" borderId="37" xfId="0" applyFont="1" applyBorder="1"/>
    <xf numFmtId="3" fontId="1" fillId="0" borderId="38" xfId="0" applyNumberFormat="1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2" fontId="5" fillId="2" borderId="15" xfId="0" applyNumberFormat="1" applyFont="1" applyFill="1" applyBorder="1" applyAlignment="1">
      <alignment horizontal="left"/>
    </xf>
    <xf numFmtId="2" fontId="5" fillId="2" borderId="16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textRotation="90" wrapText="1"/>
    </xf>
    <xf numFmtId="0" fontId="6" fillId="2" borderId="24" xfId="0" applyFont="1" applyFill="1" applyBorder="1" applyAlignment="1">
      <alignment horizontal="center" vertical="center" textRotation="90" wrapText="1"/>
    </xf>
    <xf numFmtId="0" fontId="6" fillId="2" borderId="16" xfId="0" applyFont="1" applyFill="1" applyBorder="1" applyAlignment="1">
      <alignment horizontal="center" vertical="center" textRotation="90" wrapText="1"/>
    </xf>
    <xf numFmtId="0" fontId="6" fillId="2" borderId="25" xfId="0" applyFont="1" applyFill="1" applyBorder="1" applyAlignment="1">
      <alignment horizontal="center" vertical="center" textRotation="90" wrapText="1"/>
    </xf>
    <xf numFmtId="0" fontId="6" fillId="2" borderId="18" xfId="0" applyFont="1" applyFill="1" applyBorder="1" applyAlignment="1">
      <alignment horizontal="center" vertical="center" textRotation="90" wrapText="1"/>
    </xf>
    <xf numFmtId="0" fontId="6" fillId="2" borderId="27" xfId="0" applyFont="1" applyFill="1" applyBorder="1" applyAlignment="1">
      <alignment horizontal="center" vertical="center" textRotation="90" wrapText="1"/>
    </xf>
    <xf numFmtId="0" fontId="6" fillId="2" borderId="13" xfId="0" applyFont="1" applyFill="1" applyBorder="1" applyAlignment="1">
      <alignment horizontal="center" vertical="center" textRotation="90" wrapText="1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6" fillId="2" borderId="21" xfId="0" applyFont="1" applyFill="1" applyBorder="1" applyAlignment="1">
      <alignment horizontal="center" vertical="center" textRotation="90" wrapText="1"/>
    </xf>
    <xf numFmtId="0" fontId="6" fillId="2" borderId="14" xfId="0" applyFont="1" applyFill="1" applyBorder="1" applyAlignment="1">
      <alignment horizontal="center" vertical="center" textRotation="90" wrapText="1"/>
    </xf>
    <xf numFmtId="0" fontId="6" fillId="2" borderId="23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5" fillId="2" borderId="76" xfId="0" applyNumberFormat="1" applyFont="1" applyFill="1" applyBorder="1" applyAlignment="1">
      <alignment horizontal="left"/>
    </xf>
    <xf numFmtId="2" fontId="5" fillId="2" borderId="37" xfId="0" applyNumberFormat="1" applyFont="1" applyFill="1" applyBorder="1" applyAlignment="1">
      <alignment horizontal="left"/>
    </xf>
    <xf numFmtId="1" fontId="4" fillId="2" borderId="15" xfId="0" applyNumberFormat="1" applyFont="1" applyFill="1" applyBorder="1" applyAlignment="1">
      <alignment horizontal="left" wrapText="1"/>
    </xf>
    <xf numFmtId="1" fontId="4" fillId="2" borderId="16" xfId="0" applyNumberFormat="1" applyFont="1" applyFill="1" applyBorder="1" applyAlignment="1">
      <alignment horizontal="left" wrapText="1"/>
    </xf>
    <xf numFmtId="0" fontId="6" fillId="2" borderId="17" xfId="0" applyFont="1" applyFill="1" applyBorder="1" applyAlignment="1">
      <alignment vertical="center" textRotation="90" wrapText="1"/>
    </xf>
    <xf numFmtId="0" fontId="6" fillId="2" borderId="26" xfId="0" applyFont="1" applyFill="1" applyBorder="1" applyAlignment="1">
      <alignment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7" fillId="2" borderId="23" xfId="0" applyFont="1" applyFill="1" applyBorder="1" applyAlignment="1">
      <alignment horizontal="center" vertical="center" textRotation="90" wrapText="1"/>
    </xf>
    <xf numFmtId="2" fontId="4" fillId="2" borderId="6" xfId="0" applyNumberFormat="1" applyFont="1" applyFill="1" applyBorder="1" applyAlignment="1">
      <alignment horizontal="left"/>
    </xf>
    <xf numFmtId="2" fontId="4" fillId="2" borderId="7" xfId="0" applyNumberFormat="1" applyFont="1" applyFill="1" applyBorder="1" applyAlignment="1">
      <alignment horizontal="left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21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22" xfId="0" applyFont="1" applyFill="1" applyBorder="1" applyAlignment="1">
      <alignment horizontal="center" vertical="center" textRotation="90" wrapText="1"/>
    </xf>
    <xf numFmtId="0" fontId="6" fillId="2" borderId="17" xfId="0" applyFont="1" applyFill="1" applyBorder="1" applyAlignment="1">
      <alignment horizontal="center" vertical="center" textRotation="90" wrapText="1"/>
    </xf>
    <xf numFmtId="0" fontId="6" fillId="2" borderId="26" xfId="0" applyFont="1" applyFill="1" applyBorder="1" applyAlignment="1">
      <alignment horizontal="center" vertical="center" textRotation="90" wrapText="1"/>
    </xf>
    <xf numFmtId="2" fontId="1" fillId="3" borderId="16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49" fontId="12" fillId="2" borderId="16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3" fontId="1" fillId="0" borderId="16" xfId="0" applyNumberFormat="1" applyFont="1" applyBorder="1" applyAlignment="1">
      <alignment horizontal="center" shrinkToFi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FC229-0C03-45AC-B95F-F234ECE950F9}">
  <sheetPr>
    <pageSetUpPr fitToPage="1"/>
  </sheetPr>
  <dimension ref="A1:JD36"/>
  <sheetViews>
    <sheetView showZeros="0" tabSelected="1" topLeftCell="B18" zoomScaleNormal="100" workbookViewId="0">
      <pane xSplit="1" topLeftCell="C1" activePane="topRight" state="frozen"/>
      <selection activeCell="B7" sqref="B7"/>
      <selection pane="topRight" activeCell="E39" sqref="E39"/>
    </sheetView>
  </sheetViews>
  <sheetFormatPr defaultColWidth="8.88671875" defaultRowHeight="13.2" x14ac:dyDescent="0.25"/>
  <cols>
    <col min="1" max="1" width="3" style="1" customWidth="1"/>
    <col min="2" max="2" width="38.109375" style="1" customWidth="1"/>
    <col min="3" max="3" width="9.109375" style="1" customWidth="1"/>
    <col min="4" max="5" width="6.88671875" style="1" customWidth="1"/>
    <col min="6" max="6" width="9.109375" style="1" customWidth="1"/>
    <col min="7" max="7" width="6.33203125" style="1" customWidth="1"/>
    <col min="8" max="8" width="7.44140625" style="1" customWidth="1"/>
    <col min="9" max="12" width="5.88671875" style="1" customWidth="1"/>
    <col min="13" max="13" width="7.88671875" style="1" customWidth="1"/>
    <col min="14" max="16" width="5.6640625" style="1" customWidth="1"/>
    <col min="17" max="17" width="6.5546875" style="1" customWidth="1"/>
    <col min="18" max="18" width="6.33203125" style="1" customWidth="1"/>
    <col min="19" max="19" width="8" style="1" customWidth="1"/>
    <col min="20" max="20" width="6.109375" style="1" customWidth="1"/>
    <col min="21" max="22" width="5.88671875" style="1" customWidth="1"/>
    <col min="23" max="23" width="7" style="1" customWidth="1"/>
    <col min="24" max="24" width="5.88671875" style="1" customWidth="1"/>
    <col min="25" max="25" width="5" style="1" customWidth="1"/>
    <col min="26" max="27" width="5.88671875" style="1" customWidth="1"/>
    <col min="28" max="28" width="5" style="1" customWidth="1"/>
    <col min="29" max="29" width="2" style="1" customWidth="1"/>
    <col min="30" max="30" width="4.5546875" style="1" customWidth="1"/>
    <col min="31" max="31" width="6.44140625" style="1" customWidth="1"/>
    <col min="32" max="32" width="5.33203125" style="1" customWidth="1"/>
    <col min="33" max="33" width="2.6640625" style="1" customWidth="1"/>
    <col min="34" max="34" width="5.88671875" style="1" customWidth="1"/>
    <col min="35" max="35" width="10.44140625" style="1" customWidth="1"/>
    <col min="36" max="37" width="7.44140625" style="1" customWidth="1"/>
    <col min="38" max="38" width="8" style="1" customWidth="1"/>
    <col min="39" max="264" width="8.88671875" style="1"/>
    <col min="265" max="265" width="3" style="1" customWidth="1"/>
    <col min="266" max="266" width="31.6640625" style="1" customWidth="1"/>
    <col min="267" max="267" width="6.6640625" style="1" customWidth="1"/>
    <col min="268" max="268" width="6.88671875" style="1" customWidth="1"/>
    <col min="269" max="269" width="6.109375" style="1" customWidth="1"/>
    <col min="270" max="274" width="7.88671875" style="1" customWidth="1"/>
    <col min="275" max="275" width="6.5546875" style="1" customWidth="1"/>
    <col min="276" max="276" width="6.44140625" style="1" customWidth="1"/>
    <col min="277" max="277" width="6" style="1" customWidth="1"/>
    <col min="278" max="278" width="5.6640625" style="1" customWidth="1"/>
    <col min="279" max="279" width="6.5546875" style="1" customWidth="1"/>
    <col min="280" max="281" width="6.33203125" style="1" customWidth="1"/>
    <col min="282" max="282" width="5.88671875" style="1" customWidth="1"/>
    <col min="283" max="284" width="6.44140625" style="1" customWidth="1"/>
    <col min="285" max="288" width="5.6640625" style="1" customWidth="1"/>
    <col min="289" max="289" width="6.33203125" style="1" customWidth="1"/>
    <col min="290" max="290" width="5.6640625" style="1" customWidth="1"/>
    <col min="291" max="291" width="7.33203125" style="1" customWidth="1"/>
    <col min="292" max="292" width="7.44140625" style="1" customWidth="1"/>
    <col min="293" max="520" width="8.88671875" style="1"/>
    <col min="521" max="521" width="3" style="1" customWidth="1"/>
    <col min="522" max="522" width="31.6640625" style="1" customWidth="1"/>
    <col min="523" max="523" width="6.6640625" style="1" customWidth="1"/>
    <col min="524" max="524" width="6.88671875" style="1" customWidth="1"/>
    <col min="525" max="525" width="6.109375" style="1" customWidth="1"/>
    <col min="526" max="530" width="7.88671875" style="1" customWidth="1"/>
    <col min="531" max="531" width="6.5546875" style="1" customWidth="1"/>
    <col min="532" max="532" width="6.44140625" style="1" customWidth="1"/>
    <col min="533" max="533" width="6" style="1" customWidth="1"/>
    <col min="534" max="534" width="5.6640625" style="1" customWidth="1"/>
    <col min="535" max="535" width="6.5546875" style="1" customWidth="1"/>
    <col min="536" max="537" width="6.33203125" style="1" customWidth="1"/>
    <col min="538" max="538" width="5.88671875" style="1" customWidth="1"/>
    <col min="539" max="540" width="6.44140625" style="1" customWidth="1"/>
    <col min="541" max="544" width="5.6640625" style="1" customWidth="1"/>
    <col min="545" max="545" width="6.33203125" style="1" customWidth="1"/>
    <col min="546" max="546" width="5.6640625" style="1" customWidth="1"/>
    <col min="547" max="547" width="7.33203125" style="1" customWidth="1"/>
    <col min="548" max="548" width="7.44140625" style="1" customWidth="1"/>
    <col min="549" max="776" width="8.88671875" style="1"/>
    <col min="777" max="777" width="3" style="1" customWidth="1"/>
    <col min="778" max="778" width="31.6640625" style="1" customWidth="1"/>
    <col min="779" max="779" width="6.6640625" style="1" customWidth="1"/>
    <col min="780" max="780" width="6.88671875" style="1" customWidth="1"/>
    <col min="781" max="781" width="6.109375" style="1" customWidth="1"/>
    <col min="782" max="786" width="7.88671875" style="1" customWidth="1"/>
    <col min="787" max="787" width="6.5546875" style="1" customWidth="1"/>
    <col min="788" max="788" width="6.44140625" style="1" customWidth="1"/>
    <col min="789" max="789" width="6" style="1" customWidth="1"/>
    <col min="790" max="790" width="5.6640625" style="1" customWidth="1"/>
    <col min="791" max="791" width="6.5546875" style="1" customWidth="1"/>
    <col min="792" max="793" width="6.33203125" style="1" customWidth="1"/>
    <col min="794" max="794" width="5.88671875" style="1" customWidth="1"/>
    <col min="795" max="796" width="6.44140625" style="1" customWidth="1"/>
    <col min="797" max="800" width="5.6640625" style="1" customWidth="1"/>
    <col min="801" max="801" width="6.33203125" style="1" customWidth="1"/>
    <col min="802" max="802" width="5.6640625" style="1" customWidth="1"/>
    <col min="803" max="803" width="7.33203125" style="1" customWidth="1"/>
    <col min="804" max="804" width="7.44140625" style="1" customWidth="1"/>
    <col min="805" max="1032" width="8.88671875" style="1"/>
    <col min="1033" max="1033" width="3" style="1" customWidth="1"/>
    <col min="1034" max="1034" width="31.6640625" style="1" customWidth="1"/>
    <col min="1035" max="1035" width="6.6640625" style="1" customWidth="1"/>
    <col min="1036" max="1036" width="6.88671875" style="1" customWidth="1"/>
    <col min="1037" max="1037" width="6.109375" style="1" customWidth="1"/>
    <col min="1038" max="1042" width="7.88671875" style="1" customWidth="1"/>
    <col min="1043" max="1043" width="6.5546875" style="1" customWidth="1"/>
    <col min="1044" max="1044" width="6.44140625" style="1" customWidth="1"/>
    <col min="1045" max="1045" width="6" style="1" customWidth="1"/>
    <col min="1046" max="1046" width="5.6640625" style="1" customWidth="1"/>
    <col min="1047" max="1047" width="6.5546875" style="1" customWidth="1"/>
    <col min="1048" max="1049" width="6.33203125" style="1" customWidth="1"/>
    <col min="1050" max="1050" width="5.88671875" style="1" customWidth="1"/>
    <col min="1051" max="1052" width="6.44140625" style="1" customWidth="1"/>
    <col min="1053" max="1056" width="5.6640625" style="1" customWidth="1"/>
    <col min="1057" max="1057" width="6.33203125" style="1" customWidth="1"/>
    <col min="1058" max="1058" width="5.6640625" style="1" customWidth="1"/>
    <col min="1059" max="1059" width="7.33203125" style="1" customWidth="1"/>
    <col min="1060" max="1060" width="7.44140625" style="1" customWidth="1"/>
    <col min="1061" max="1288" width="8.88671875" style="1"/>
    <col min="1289" max="1289" width="3" style="1" customWidth="1"/>
    <col min="1290" max="1290" width="31.6640625" style="1" customWidth="1"/>
    <col min="1291" max="1291" width="6.6640625" style="1" customWidth="1"/>
    <col min="1292" max="1292" width="6.88671875" style="1" customWidth="1"/>
    <col min="1293" max="1293" width="6.109375" style="1" customWidth="1"/>
    <col min="1294" max="1298" width="7.88671875" style="1" customWidth="1"/>
    <col min="1299" max="1299" width="6.5546875" style="1" customWidth="1"/>
    <col min="1300" max="1300" width="6.44140625" style="1" customWidth="1"/>
    <col min="1301" max="1301" width="6" style="1" customWidth="1"/>
    <col min="1302" max="1302" width="5.6640625" style="1" customWidth="1"/>
    <col min="1303" max="1303" width="6.5546875" style="1" customWidth="1"/>
    <col min="1304" max="1305" width="6.33203125" style="1" customWidth="1"/>
    <col min="1306" max="1306" width="5.88671875" style="1" customWidth="1"/>
    <col min="1307" max="1308" width="6.44140625" style="1" customWidth="1"/>
    <col min="1309" max="1312" width="5.6640625" style="1" customWidth="1"/>
    <col min="1313" max="1313" width="6.33203125" style="1" customWidth="1"/>
    <col min="1314" max="1314" width="5.6640625" style="1" customWidth="1"/>
    <col min="1315" max="1315" width="7.33203125" style="1" customWidth="1"/>
    <col min="1316" max="1316" width="7.44140625" style="1" customWidth="1"/>
    <col min="1317" max="1544" width="8.88671875" style="1"/>
    <col min="1545" max="1545" width="3" style="1" customWidth="1"/>
    <col min="1546" max="1546" width="31.6640625" style="1" customWidth="1"/>
    <col min="1547" max="1547" width="6.6640625" style="1" customWidth="1"/>
    <col min="1548" max="1548" width="6.88671875" style="1" customWidth="1"/>
    <col min="1549" max="1549" width="6.109375" style="1" customWidth="1"/>
    <col min="1550" max="1554" width="7.88671875" style="1" customWidth="1"/>
    <col min="1555" max="1555" width="6.5546875" style="1" customWidth="1"/>
    <col min="1556" max="1556" width="6.44140625" style="1" customWidth="1"/>
    <col min="1557" max="1557" width="6" style="1" customWidth="1"/>
    <col min="1558" max="1558" width="5.6640625" style="1" customWidth="1"/>
    <col min="1559" max="1559" width="6.5546875" style="1" customWidth="1"/>
    <col min="1560" max="1561" width="6.33203125" style="1" customWidth="1"/>
    <col min="1562" max="1562" width="5.88671875" style="1" customWidth="1"/>
    <col min="1563" max="1564" width="6.44140625" style="1" customWidth="1"/>
    <col min="1565" max="1568" width="5.6640625" style="1" customWidth="1"/>
    <col min="1569" max="1569" width="6.33203125" style="1" customWidth="1"/>
    <col min="1570" max="1570" width="5.6640625" style="1" customWidth="1"/>
    <col min="1571" max="1571" width="7.33203125" style="1" customWidth="1"/>
    <col min="1572" max="1572" width="7.44140625" style="1" customWidth="1"/>
    <col min="1573" max="1800" width="8.88671875" style="1"/>
    <col min="1801" max="1801" width="3" style="1" customWidth="1"/>
    <col min="1802" max="1802" width="31.6640625" style="1" customWidth="1"/>
    <col min="1803" max="1803" width="6.6640625" style="1" customWidth="1"/>
    <col min="1804" max="1804" width="6.88671875" style="1" customWidth="1"/>
    <col min="1805" max="1805" width="6.109375" style="1" customWidth="1"/>
    <col min="1806" max="1810" width="7.88671875" style="1" customWidth="1"/>
    <col min="1811" max="1811" width="6.5546875" style="1" customWidth="1"/>
    <col min="1812" max="1812" width="6.44140625" style="1" customWidth="1"/>
    <col min="1813" max="1813" width="6" style="1" customWidth="1"/>
    <col min="1814" max="1814" width="5.6640625" style="1" customWidth="1"/>
    <col min="1815" max="1815" width="6.5546875" style="1" customWidth="1"/>
    <col min="1816" max="1817" width="6.33203125" style="1" customWidth="1"/>
    <col min="1818" max="1818" width="5.88671875" style="1" customWidth="1"/>
    <col min="1819" max="1820" width="6.44140625" style="1" customWidth="1"/>
    <col min="1821" max="1824" width="5.6640625" style="1" customWidth="1"/>
    <col min="1825" max="1825" width="6.33203125" style="1" customWidth="1"/>
    <col min="1826" max="1826" width="5.6640625" style="1" customWidth="1"/>
    <col min="1827" max="1827" width="7.33203125" style="1" customWidth="1"/>
    <col min="1828" max="1828" width="7.44140625" style="1" customWidth="1"/>
    <col min="1829" max="2056" width="8.88671875" style="1"/>
    <col min="2057" max="2057" width="3" style="1" customWidth="1"/>
    <col min="2058" max="2058" width="31.6640625" style="1" customWidth="1"/>
    <col min="2059" max="2059" width="6.6640625" style="1" customWidth="1"/>
    <col min="2060" max="2060" width="6.88671875" style="1" customWidth="1"/>
    <col min="2061" max="2061" width="6.109375" style="1" customWidth="1"/>
    <col min="2062" max="2066" width="7.88671875" style="1" customWidth="1"/>
    <col min="2067" max="2067" width="6.5546875" style="1" customWidth="1"/>
    <col min="2068" max="2068" width="6.44140625" style="1" customWidth="1"/>
    <col min="2069" max="2069" width="6" style="1" customWidth="1"/>
    <col min="2070" max="2070" width="5.6640625" style="1" customWidth="1"/>
    <col min="2071" max="2071" width="6.5546875" style="1" customWidth="1"/>
    <col min="2072" max="2073" width="6.33203125" style="1" customWidth="1"/>
    <col min="2074" max="2074" width="5.88671875" style="1" customWidth="1"/>
    <col min="2075" max="2076" width="6.44140625" style="1" customWidth="1"/>
    <col min="2077" max="2080" width="5.6640625" style="1" customWidth="1"/>
    <col min="2081" max="2081" width="6.33203125" style="1" customWidth="1"/>
    <col min="2082" max="2082" width="5.6640625" style="1" customWidth="1"/>
    <col min="2083" max="2083" width="7.33203125" style="1" customWidth="1"/>
    <col min="2084" max="2084" width="7.44140625" style="1" customWidth="1"/>
    <col min="2085" max="2312" width="8.88671875" style="1"/>
    <col min="2313" max="2313" width="3" style="1" customWidth="1"/>
    <col min="2314" max="2314" width="31.6640625" style="1" customWidth="1"/>
    <col min="2315" max="2315" width="6.6640625" style="1" customWidth="1"/>
    <col min="2316" max="2316" width="6.88671875" style="1" customWidth="1"/>
    <col min="2317" max="2317" width="6.109375" style="1" customWidth="1"/>
    <col min="2318" max="2322" width="7.88671875" style="1" customWidth="1"/>
    <col min="2323" max="2323" width="6.5546875" style="1" customWidth="1"/>
    <col min="2324" max="2324" width="6.44140625" style="1" customWidth="1"/>
    <col min="2325" max="2325" width="6" style="1" customWidth="1"/>
    <col min="2326" max="2326" width="5.6640625" style="1" customWidth="1"/>
    <col min="2327" max="2327" width="6.5546875" style="1" customWidth="1"/>
    <col min="2328" max="2329" width="6.33203125" style="1" customWidth="1"/>
    <col min="2330" max="2330" width="5.88671875" style="1" customWidth="1"/>
    <col min="2331" max="2332" width="6.44140625" style="1" customWidth="1"/>
    <col min="2333" max="2336" width="5.6640625" style="1" customWidth="1"/>
    <col min="2337" max="2337" width="6.33203125" style="1" customWidth="1"/>
    <col min="2338" max="2338" width="5.6640625" style="1" customWidth="1"/>
    <col min="2339" max="2339" width="7.33203125" style="1" customWidth="1"/>
    <col min="2340" max="2340" width="7.44140625" style="1" customWidth="1"/>
    <col min="2341" max="2568" width="8.88671875" style="1"/>
    <col min="2569" max="2569" width="3" style="1" customWidth="1"/>
    <col min="2570" max="2570" width="31.6640625" style="1" customWidth="1"/>
    <col min="2571" max="2571" width="6.6640625" style="1" customWidth="1"/>
    <col min="2572" max="2572" width="6.88671875" style="1" customWidth="1"/>
    <col min="2573" max="2573" width="6.109375" style="1" customWidth="1"/>
    <col min="2574" max="2578" width="7.88671875" style="1" customWidth="1"/>
    <col min="2579" max="2579" width="6.5546875" style="1" customWidth="1"/>
    <col min="2580" max="2580" width="6.44140625" style="1" customWidth="1"/>
    <col min="2581" max="2581" width="6" style="1" customWidth="1"/>
    <col min="2582" max="2582" width="5.6640625" style="1" customWidth="1"/>
    <col min="2583" max="2583" width="6.5546875" style="1" customWidth="1"/>
    <col min="2584" max="2585" width="6.33203125" style="1" customWidth="1"/>
    <col min="2586" max="2586" width="5.88671875" style="1" customWidth="1"/>
    <col min="2587" max="2588" width="6.44140625" style="1" customWidth="1"/>
    <col min="2589" max="2592" width="5.6640625" style="1" customWidth="1"/>
    <col min="2593" max="2593" width="6.33203125" style="1" customWidth="1"/>
    <col min="2594" max="2594" width="5.6640625" style="1" customWidth="1"/>
    <col min="2595" max="2595" width="7.33203125" style="1" customWidth="1"/>
    <col min="2596" max="2596" width="7.44140625" style="1" customWidth="1"/>
    <col min="2597" max="2824" width="8.88671875" style="1"/>
    <col min="2825" max="2825" width="3" style="1" customWidth="1"/>
    <col min="2826" max="2826" width="31.6640625" style="1" customWidth="1"/>
    <col min="2827" max="2827" width="6.6640625" style="1" customWidth="1"/>
    <col min="2828" max="2828" width="6.88671875" style="1" customWidth="1"/>
    <col min="2829" max="2829" width="6.109375" style="1" customWidth="1"/>
    <col min="2830" max="2834" width="7.88671875" style="1" customWidth="1"/>
    <col min="2835" max="2835" width="6.5546875" style="1" customWidth="1"/>
    <col min="2836" max="2836" width="6.44140625" style="1" customWidth="1"/>
    <col min="2837" max="2837" width="6" style="1" customWidth="1"/>
    <col min="2838" max="2838" width="5.6640625" style="1" customWidth="1"/>
    <col min="2839" max="2839" width="6.5546875" style="1" customWidth="1"/>
    <col min="2840" max="2841" width="6.33203125" style="1" customWidth="1"/>
    <col min="2842" max="2842" width="5.88671875" style="1" customWidth="1"/>
    <col min="2843" max="2844" width="6.44140625" style="1" customWidth="1"/>
    <col min="2845" max="2848" width="5.6640625" style="1" customWidth="1"/>
    <col min="2849" max="2849" width="6.33203125" style="1" customWidth="1"/>
    <col min="2850" max="2850" width="5.6640625" style="1" customWidth="1"/>
    <col min="2851" max="2851" width="7.33203125" style="1" customWidth="1"/>
    <col min="2852" max="2852" width="7.44140625" style="1" customWidth="1"/>
    <col min="2853" max="3080" width="8.88671875" style="1"/>
    <col min="3081" max="3081" width="3" style="1" customWidth="1"/>
    <col min="3082" max="3082" width="31.6640625" style="1" customWidth="1"/>
    <col min="3083" max="3083" width="6.6640625" style="1" customWidth="1"/>
    <col min="3084" max="3084" width="6.88671875" style="1" customWidth="1"/>
    <col min="3085" max="3085" width="6.109375" style="1" customWidth="1"/>
    <col min="3086" max="3090" width="7.88671875" style="1" customWidth="1"/>
    <col min="3091" max="3091" width="6.5546875" style="1" customWidth="1"/>
    <col min="3092" max="3092" width="6.44140625" style="1" customWidth="1"/>
    <col min="3093" max="3093" width="6" style="1" customWidth="1"/>
    <col min="3094" max="3094" width="5.6640625" style="1" customWidth="1"/>
    <col min="3095" max="3095" width="6.5546875" style="1" customWidth="1"/>
    <col min="3096" max="3097" width="6.33203125" style="1" customWidth="1"/>
    <col min="3098" max="3098" width="5.88671875" style="1" customWidth="1"/>
    <col min="3099" max="3100" width="6.44140625" style="1" customWidth="1"/>
    <col min="3101" max="3104" width="5.6640625" style="1" customWidth="1"/>
    <col min="3105" max="3105" width="6.33203125" style="1" customWidth="1"/>
    <col min="3106" max="3106" width="5.6640625" style="1" customWidth="1"/>
    <col min="3107" max="3107" width="7.33203125" style="1" customWidth="1"/>
    <col min="3108" max="3108" width="7.44140625" style="1" customWidth="1"/>
    <col min="3109" max="3336" width="8.88671875" style="1"/>
    <col min="3337" max="3337" width="3" style="1" customWidth="1"/>
    <col min="3338" max="3338" width="31.6640625" style="1" customWidth="1"/>
    <col min="3339" max="3339" width="6.6640625" style="1" customWidth="1"/>
    <col min="3340" max="3340" width="6.88671875" style="1" customWidth="1"/>
    <col min="3341" max="3341" width="6.109375" style="1" customWidth="1"/>
    <col min="3342" max="3346" width="7.88671875" style="1" customWidth="1"/>
    <col min="3347" max="3347" width="6.5546875" style="1" customWidth="1"/>
    <col min="3348" max="3348" width="6.44140625" style="1" customWidth="1"/>
    <col min="3349" max="3349" width="6" style="1" customWidth="1"/>
    <col min="3350" max="3350" width="5.6640625" style="1" customWidth="1"/>
    <col min="3351" max="3351" width="6.5546875" style="1" customWidth="1"/>
    <col min="3352" max="3353" width="6.33203125" style="1" customWidth="1"/>
    <col min="3354" max="3354" width="5.88671875" style="1" customWidth="1"/>
    <col min="3355" max="3356" width="6.44140625" style="1" customWidth="1"/>
    <col min="3357" max="3360" width="5.6640625" style="1" customWidth="1"/>
    <col min="3361" max="3361" width="6.33203125" style="1" customWidth="1"/>
    <col min="3362" max="3362" width="5.6640625" style="1" customWidth="1"/>
    <col min="3363" max="3363" width="7.33203125" style="1" customWidth="1"/>
    <col min="3364" max="3364" width="7.44140625" style="1" customWidth="1"/>
    <col min="3365" max="3592" width="8.88671875" style="1"/>
    <col min="3593" max="3593" width="3" style="1" customWidth="1"/>
    <col min="3594" max="3594" width="31.6640625" style="1" customWidth="1"/>
    <col min="3595" max="3595" width="6.6640625" style="1" customWidth="1"/>
    <col min="3596" max="3596" width="6.88671875" style="1" customWidth="1"/>
    <col min="3597" max="3597" width="6.109375" style="1" customWidth="1"/>
    <col min="3598" max="3602" width="7.88671875" style="1" customWidth="1"/>
    <col min="3603" max="3603" width="6.5546875" style="1" customWidth="1"/>
    <col min="3604" max="3604" width="6.44140625" style="1" customWidth="1"/>
    <col min="3605" max="3605" width="6" style="1" customWidth="1"/>
    <col min="3606" max="3606" width="5.6640625" style="1" customWidth="1"/>
    <col min="3607" max="3607" width="6.5546875" style="1" customWidth="1"/>
    <col min="3608" max="3609" width="6.33203125" style="1" customWidth="1"/>
    <col min="3610" max="3610" width="5.88671875" style="1" customWidth="1"/>
    <col min="3611" max="3612" width="6.44140625" style="1" customWidth="1"/>
    <col min="3613" max="3616" width="5.6640625" style="1" customWidth="1"/>
    <col min="3617" max="3617" width="6.33203125" style="1" customWidth="1"/>
    <col min="3618" max="3618" width="5.6640625" style="1" customWidth="1"/>
    <col min="3619" max="3619" width="7.33203125" style="1" customWidth="1"/>
    <col min="3620" max="3620" width="7.44140625" style="1" customWidth="1"/>
    <col min="3621" max="3848" width="8.88671875" style="1"/>
    <col min="3849" max="3849" width="3" style="1" customWidth="1"/>
    <col min="3850" max="3850" width="31.6640625" style="1" customWidth="1"/>
    <col min="3851" max="3851" width="6.6640625" style="1" customWidth="1"/>
    <col min="3852" max="3852" width="6.88671875" style="1" customWidth="1"/>
    <col min="3853" max="3853" width="6.109375" style="1" customWidth="1"/>
    <col min="3854" max="3858" width="7.88671875" style="1" customWidth="1"/>
    <col min="3859" max="3859" width="6.5546875" style="1" customWidth="1"/>
    <col min="3860" max="3860" width="6.44140625" style="1" customWidth="1"/>
    <col min="3861" max="3861" width="6" style="1" customWidth="1"/>
    <col min="3862" max="3862" width="5.6640625" style="1" customWidth="1"/>
    <col min="3863" max="3863" width="6.5546875" style="1" customWidth="1"/>
    <col min="3864" max="3865" width="6.33203125" style="1" customWidth="1"/>
    <col min="3866" max="3866" width="5.88671875" style="1" customWidth="1"/>
    <col min="3867" max="3868" width="6.44140625" style="1" customWidth="1"/>
    <col min="3869" max="3872" width="5.6640625" style="1" customWidth="1"/>
    <col min="3873" max="3873" width="6.33203125" style="1" customWidth="1"/>
    <col min="3874" max="3874" width="5.6640625" style="1" customWidth="1"/>
    <col min="3875" max="3875" width="7.33203125" style="1" customWidth="1"/>
    <col min="3876" max="3876" width="7.44140625" style="1" customWidth="1"/>
    <col min="3877" max="4104" width="8.88671875" style="1"/>
    <col min="4105" max="4105" width="3" style="1" customWidth="1"/>
    <col min="4106" max="4106" width="31.6640625" style="1" customWidth="1"/>
    <col min="4107" max="4107" width="6.6640625" style="1" customWidth="1"/>
    <col min="4108" max="4108" width="6.88671875" style="1" customWidth="1"/>
    <col min="4109" max="4109" width="6.109375" style="1" customWidth="1"/>
    <col min="4110" max="4114" width="7.88671875" style="1" customWidth="1"/>
    <col min="4115" max="4115" width="6.5546875" style="1" customWidth="1"/>
    <col min="4116" max="4116" width="6.44140625" style="1" customWidth="1"/>
    <col min="4117" max="4117" width="6" style="1" customWidth="1"/>
    <col min="4118" max="4118" width="5.6640625" style="1" customWidth="1"/>
    <col min="4119" max="4119" width="6.5546875" style="1" customWidth="1"/>
    <col min="4120" max="4121" width="6.33203125" style="1" customWidth="1"/>
    <col min="4122" max="4122" width="5.88671875" style="1" customWidth="1"/>
    <col min="4123" max="4124" width="6.44140625" style="1" customWidth="1"/>
    <col min="4125" max="4128" width="5.6640625" style="1" customWidth="1"/>
    <col min="4129" max="4129" width="6.33203125" style="1" customWidth="1"/>
    <col min="4130" max="4130" width="5.6640625" style="1" customWidth="1"/>
    <col min="4131" max="4131" width="7.33203125" style="1" customWidth="1"/>
    <col min="4132" max="4132" width="7.44140625" style="1" customWidth="1"/>
    <col min="4133" max="4360" width="8.88671875" style="1"/>
    <col min="4361" max="4361" width="3" style="1" customWidth="1"/>
    <col min="4362" max="4362" width="31.6640625" style="1" customWidth="1"/>
    <col min="4363" max="4363" width="6.6640625" style="1" customWidth="1"/>
    <col min="4364" max="4364" width="6.88671875" style="1" customWidth="1"/>
    <col min="4365" max="4365" width="6.109375" style="1" customWidth="1"/>
    <col min="4366" max="4370" width="7.88671875" style="1" customWidth="1"/>
    <col min="4371" max="4371" width="6.5546875" style="1" customWidth="1"/>
    <col min="4372" max="4372" width="6.44140625" style="1" customWidth="1"/>
    <col min="4373" max="4373" width="6" style="1" customWidth="1"/>
    <col min="4374" max="4374" width="5.6640625" style="1" customWidth="1"/>
    <col min="4375" max="4375" width="6.5546875" style="1" customWidth="1"/>
    <col min="4376" max="4377" width="6.33203125" style="1" customWidth="1"/>
    <col min="4378" max="4378" width="5.88671875" style="1" customWidth="1"/>
    <col min="4379" max="4380" width="6.44140625" style="1" customWidth="1"/>
    <col min="4381" max="4384" width="5.6640625" style="1" customWidth="1"/>
    <col min="4385" max="4385" width="6.33203125" style="1" customWidth="1"/>
    <col min="4386" max="4386" width="5.6640625" style="1" customWidth="1"/>
    <col min="4387" max="4387" width="7.33203125" style="1" customWidth="1"/>
    <col min="4388" max="4388" width="7.44140625" style="1" customWidth="1"/>
    <col min="4389" max="4616" width="8.88671875" style="1"/>
    <col min="4617" max="4617" width="3" style="1" customWidth="1"/>
    <col min="4618" max="4618" width="31.6640625" style="1" customWidth="1"/>
    <col min="4619" max="4619" width="6.6640625" style="1" customWidth="1"/>
    <col min="4620" max="4620" width="6.88671875" style="1" customWidth="1"/>
    <col min="4621" max="4621" width="6.109375" style="1" customWidth="1"/>
    <col min="4622" max="4626" width="7.88671875" style="1" customWidth="1"/>
    <col min="4627" max="4627" width="6.5546875" style="1" customWidth="1"/>
    <col min="4628" max="4628" width="6.44140625" style="1" customWidth="1"/>
    <col min="4629" max="4629" width="6" style="1" customWidth="1"/>
    <col min="4630" max="4630" width="5.6640625" style="1" customWidth="1"/>
    <col min="4631" max="4631" width="6.5546875" style="1" customWidth="1"/>
    <col min="4632" max="4633" width="6.33203125" style="1" customWidth="1"/>
    <col min="4634" max="4634" width="5.88671875" style="1" customWidth="1"/>
    <col min="4635" max="4636" width="6.44140625" style="1" customWidth="1"/>
    <col min="4637" max="4640" width="5.6640625" style="1" customWidth="1"/>
    <col min="4641" max="4641" width="6.33203125" style="1" customWidth="1"/>
    <col min="4642" max="4642" width="5.6640625" style="1" customWidth="1"/>
    <col min="4643" max="4643" width="7.33203125" style="1" customWidth="1"/>
    <col min="4644" max="4644" width="7.44140625" style="1" customWidth="1"/>
    <col min="4645" max="4872" width="8.88671875" style="1"/>
    <col min="4873" max="4873" width="3" style="1" customWidth="1"/>
    <col min="4874" max="4874" width="31.6640625" style="1" customWidth="1"/>
    <col min="4875" max="4875" width="6.6640625" style="1" customWidth="1"/>
    <col min="4876" max="4876" width="6.88671875" style="1" customWidth="1"/>
    <col min="4877" max="4877" width="6.109375" style="1" customWidth="1"/>
    <col min="4878" max="4882" width="7.88671875" style="1" customWidth="1"/>
    <col min="4883" max="4883" width="6.5546875" style="1" customWidth="1"/>
    <col min="4884" max="4884" width="6.44140625" style="1" customWidth="1"/>
    <col min="4885" max="4885" width="6" style="1" customWidth="1"/>
    <col min="4886" max="4886" width="5.6640625" style="1" customWidth="1"/>
    <col min="4887" max="4887" width="6.5546875" style="1" customWidth="1"/>
    <col min="4888" max="4889" width="6.33203125" style="1" customWidth="1"/>
    <col min="4890" max="4890" width="5.88671875" style="1" customWidth="1"/>
    <col min="4891" max="4892" width="6.44140625" style="1" customWidth="1"/>
    <col min="4893" max="4896" width="5.6640625" style="1" customWidth="1"/>
    <col min="4897" max="4897" width="6.33203125" style="1" customWidth="1"/>
    <col min="4898" max="4898" width="5.6640625" style="1" customWidth="1"/>
    <col min="4899" max="4899" width="7.33203125" style="1" customWidth="1"/>
    <col min="4900" max="4900" width="7.44140625" style="1" customWidth="1"/>
    <col min="4901" max="5128" width="8.88671875" style="1"/>
    <col min="5129" max="5129" width="3" style="1" customWidth="1"/>
    <col min="5130" max="5130" width="31.6640625" style="1" customWidth="1"/>
    <col min="5131" max="5131" width="6.6640625" style="1" customWidth="1"/>
    <col min="5132" max="5132" width="6.88671875" style="1" customWidth="1"/>
    <col min="5133" max="5133" width="6.109375" style="1" customWidth="1"/>
    <col min="5134" max="5138" width="7.88671875" style="1" customWidth="1"/>
    <col min="5139" max="5139" width="6.5546875" style="1" customWidth="1"/>
    <col min="5140" max="5140" width="6.44140625" style="1" customWidth="1"/>
    <col min="5141" max="5141" width="6" style="1" customWidth="1"/>
    <col min="5142" max="5142" width="5.6640625" style="1" customWidth="1"/>
    <col min="5143" max="5143" width="6.5546875" style="1" customWidth="1"/>
    <col min="5144" max="5145" width="6.33203125" style="1" customWidth="1"/>
    <col min="5146" max="5146" width="5.88671875" style="1" customWidth="1"/>
    <col min="5147" max="5148" width="6.44140625" style="1" customWidth="1"/>
    <col min="5149" max="5152" width="5.6640625" style="1" customWidth="1"/>
    <col min="5153" max="5153" width="6.33203125" style="1" customWidth="1"/>
    <col min="5154" max="5154" width="5.6640625" style="1" customWidth="1"/>
    <col min="5155" max="5155" width="7.33203125" style="1" customWidth="1"/>
    <col min="5156" max="5156" width="7.44140625" style="1" customWidth="1"/>
    <col min="5157" max="5384" width="8.88671875" style="1"/>
    <col min="5385" max="5385" width="3" style="1" customWidth="1"/>
    <col min="5386" max="5386" width="31.6640625" style="1" customWidth="1"/>
    <col min="5387" max="5387" width="6.6640625" style="1" customWidth="1"/>
    <col min="5388" max="5388" width="6.88671875" style="1" customWidth="1"/>
    <col min="5389" max="5389" width="6.109375" style="1" customWidth="1"/>
    <col min="5390" max="5394" width="7.88671875" style="1" customWidth="1"/>
    <col min="5395" max="5395" width="6.5546875" style="1" customWidth="1"/>
    <col min="5396" max="5396" width="6.44140625" style="1" customWidth="1"/>
    <col min="5397" max="5397" width="6" style="1" customWidth="1"/>
    <col min="5398" max="5398" width="5.6640625" style="1" customWidth="1"/>
    <col min="5399" max="5399" width="6.5546875" style="1" customWidth="1"/>
    <col min="5400" max="5401" width="6.33203125" style="1" customWidth="1"/>
    <col min="5402" max="5402" width="5.88671875" style="1" customWidth="1"/>
    <col min="5403" max="5404" width="6.44140625" style="1" customWidth="1"/>
    <col min="5405" max="5408" width="5.6640625" style="1" customWidth="1"/>
    <col min="5409" max="5409" width="6.33203125" style="1" customWidth="1"/>
    <col min="5410" max="5410" width="5.6640625" style="1" customWidth="1"/>
    <col min="5411" max="5411" width="7.33203125" style="1" customWidth="1"/>
    <col min="5412" max="5412" width="7.44140625" style="1" customWidth="1"/>
    <col min="5413" max="5640" width="8.88671875" style="1"/>
    <col min="5641" max="5641" width="3" style="1" customWidth="1"/>
    <col min="5642" max="5642" width="31.6640625" style="1" customWidth="1"/>
    <col min="5643" max="5643" width="6.6640625" style="1" customWidth="1"/>
    <col min="5644" max="5644" width="6.88671875" style="1" customWidth="1"/>
    <col min="5645" max="5645" width="6.109375" style="1" customWidth="1"/>
    <col min="5646" max="5650" width="7.88671875" style="1" customWidth="1"/>
    <col min="5651" max="5651" width="6.5546875" style="1" customWidth="1"/>
    <col min="5652" max="5652" width="6.44140625" style="1" customWidth="1"/>
    <col min="5653" max="5653" width="6" style="1" customWidth="1"/>
    <col min="5654" max="5654" width="5.6640625" style="1" customWidth="1"/>
    <col min="5655" max="5655" width="6.5546875" style="1" customWidth="1"/>
    <col min="5656" max="5657" width="6.33203125" style="1" customWidth="1"/>
    <col min="5658" max="5658" width="5.88671875" style="1" customWidth="1"/>
    <col min="5659" max="5660" width="6.44140625" style="1" customWidth="1"/>
    <col min="5661" max="5664" width="5.6640625" style="1" customWidth="1"/>
    <col min="5665" max="5665" width="6.33203125" style="1" customWidth="1"/>
    <col min="5666" max="5666" width="5.6640625" style="1" customWidth="1"/>
    <col min="5667" max="5667" width="7.33203125" style="1" customWidth="1"/>
    <col min="5668" max="5668" width="7.44140625" style="1" customWidth="1"/>
    <col min="5669" max="5896" width="8.88671875" style="1"/>
    <col min="5897" max="5897" width="3" style="1" customWidth="1"/>
    <col min="5898" max="5898" width="31.6640625" style="1" customWidth="1"/>
    <col min="5899" max="5899" width="6.6640625" style="1" customWidth="1"/>
    <col min="5900" max="5900" width="6.88671875" style="1" customWidth="1"/>
    <col min="5901" max="5901" width="6.109375" style="1" customWidth="1"/>
    <col min="5902" max="5906" width="7.88671875" style="1" customWidth="1"/>
    <col min="5907" max="5907" width="6.5546875" style="1" customWidth="1"/>
    <col min="5908" max="5908" width="6.44140625" style="1" customWidth="1"/>
    <col min="5909" max="5909" width="6" style="1" customWidth="1"/>
    <col min="5910" max="5910" width="5.6640625" style="1" customWidth="1"/>
    <col min="5911" max="5911" width="6.5546875" style="1" customWidth="1"/>
    <col min="5912" max="5913" width="6.33203125" style="1" customWidth="1"/>
    <col min="5914" max="5914" width="5.88671875" style="1" customWidth="1"/>
    <col min="5915" max="5916" width="6.44140625" style="1" customWidth="1"/>
    <col min="5917" max="5920" width="5.6640625" style="1" customWidth="1"/>
    <col min="5921" max="5921" width="6.33203125" style="1" customWidth="1"/>
    <col min="5922" max="5922" width="5.6640625" style="1" customWidth="1"/>
    <col min="5923" max="5923" width="7.33203125" style="1" customWidth="1"/>
    <col min="5924" max="5924" width="7.44140625" style="1" customWidth="1"/>
    <col min="5925" max="6152" width="8.88671875" style="1"/>
    <col min="6153" max="6153" width="3" style="1" customWidth="1"/>
    <col min="6154" max="6154" width="31.6640625" style="1" customWidth="1"/>
    <col min="6155" max="6155" width="6.6640625" style="1" customWidth="1"/>
    <col min="6156" max="6156" width="6.88671875" style="1" customWidth="1"/>
    <col min="6157" max="6157" width="6.109375" style="1" customWidth="1"/>
    <col min="6158" max="6162" width="7.88671875" style="1" customWidth="1"/>
    <col min="6163" max="6163" width="6.5546875" style="1" customWidth="1"/>
    <col min="6164" max="6164" width="6.44140625" style="1" customWidth="1"/>
    <col min="6165" max="6165" width="6" style="1" customWidth="1"/>
    <col min="6166" max="6166" width="5.6640625" style="1" customWidth="1"/>
    <col min="6167" max="6167" width="6.5546875" style="1" customWidth="1"/>
    <col min="6168" max="6169" width="6.33203125" style="1" customWidth="1"/>
    <col min="6170" max="6170" width="5.88671875" style="1" customWidth="1"/>
    <col min="6171" max="6172" width="6.44140625" style="1" customWidth="1"/>
    <col min="6173" max="6176" width="5.6640625" style="1" customWidth="1"/>
    <col min="6177" max="6177" width="6.33203125" style="1" customWidth="1"/>
    <col min="6178" max="6178" width="5.6640625" style="1" customWidth="1"/>
    <col min="6179" max="6179" width="7.33203125" style="1" customWidth="1"/>
    <col min="6180" max="6180" width="7.44140625" style="1" customWidth="1"/>
    <col min="6181" max="6408" width="8.88671875" style="1"/>
    <col min="6409" max="6409" width="3" style="1" customWidth="1"/>
    <col min="6410" max="6410" width="31.6640625" style="1" customWidth="1"/>
    <col min="6411" max="6411" width="6.6640625" style="1" customWidth="1"/>
    <col min="6412" max="6412" width="6.88671875" style="1" customWidth="1"/>
    <col min="6413" max="6413" width="6.109375" style="1" customWidth="1"/>
    <col min="6414" max="6418" width="7.88671875" style="1" customWidth="1"/>
    <col min="6419" max="6419" width="6.5546875" style="1" customWidth="1"/>
    <col min="6420" max="6420" width="6.44140625" style="1" customWidth="1"/>
    <col min="6421" max="6421" width="6" style="1" customWidth="1"/>
    <col min="6422" max="6422" width="5.6640625" style="1" customWidth="1"/>
    <col min="6423" max="6423" width="6.5546875" style="1" customWidth="1"/>
    <col min="6424" max="6425" width="6.33203125" style="1" customWidth="1"/>
    <col min="6426" max="6426" width="5.88671875" style="1" customWidth="1"/>
    <col min="6427" max="6428" width="6.44140625" style="1" customWidth="1"/>
    <col min="6429" max="6432" width="5.6640625" style="1" customWidth="1"/>
    <col min="6433" max="6433" width="6.33203125" style="1" customWidth="1"/>
    <col min="6434" max="6434" width="5.6640625" style="1" customWidth="1"/>
    <col min="6435" max="6435" width="7.33203125" style="1" customWidth="1"/>
    <col min="6436" max="6436" width="7.44140625" style="1" customWidth="1"/>
    <col min="6437" max="6664" width="8.88671875" style="1"/>
    <col min="6665" max="6665" width="3" style="1" customWidth="1"/>
    <col min="6666" max="6666" width="31.6640625" style="1" customWidth="1"/>
    <col min="6667" max="6667" width="6.6640625" style="1" customWidth="1"/>
    <col min="6668" max="6668" width="6.88671875" style="1" customWidth="1"/>
    <col min="6669" max="6669" width="6.109375" style="1" customWidth="1"/>
    <col min="6670" max="6674" width="7.88671875" style="1" customWidth="1"/>
    <col min="6675" max="6675" width="6.5546875" style="1" customWidth="1"/>
    <col min="6676" max="6676" width="6.44140625" style="1" customWidth="1"/>
    <col min="6677" max="6677" width="6" style="1" customWidth="1"/>
    <col min="6678" max="6678" width="5.6640625" style="1" customWidth="1"/>
    <col min="6679" max="6679" width="6.5546875" style="1" customWidth="1"/>
    <col min="6680" max="6681" width="6.33203125" style="1" customWidth="1"/>
    <col min="6682" max="6682" width="5.88671875" style="1" customWidth="1"/>
    <col min="6683" max="6684" width="6.44140625" style="1" customWidth="1"/>
    <col min="6685" max="6688" width="5.6640625" style="1" customWidth="1"/>
    <col min="6689" max="6689" width="6.33203125" style="1" customWidth="1"/>
    <col min="6690" max="6690" width="5.6640625" style="1" customWidth="1"/>
    <col min="6691" max="6691" width="7.33203125" style="1" customWidth="1"/>
    <col min="6692" max="6692" width="7.44140625" style="1" customWidth="1"/>
    <col min="6693" max="6920" width="8.88671875" style="1"/>
    <col min="6921" max="6921" width="3" style="1" customWidth="1"/>
    <col min="6922" max="6922" width="31.6640625" style="1" customWidth="1"/>
    <col min="6923" max="6923" width="6.6640625" style="1" customWidth="1"/>
    <col min="6924" max="6924" width="6.88671875" style="1" customWidth="1"/>
    <col min="6925" max="6925" width="6.109375" style="1" customWidth="1"/>
    <col min="6926" max="6930" width="7.88671875" style="1" customWidth="1"/>
    <col min="6931" max="6931" width="6.5546875" style="1" customWidth="1"/>
    <col min="6932" max="6932" width="6.44140625" style="1" customWidth="1"/>
    <col min="6933" max="6933" width="6" style="1" customWidth="1"/>
    <col min="6934" max="6934" width="5.6640625" style="1" customWidth="1"/>
    <col min="6935" max="6935" width="6.5546875" style="1" customWidth="1"/>
    <col min="6936" max="6937" width="6.33203125" style="1" customWidth="1"/>
    <col min="6938" max="6938" width="5.88671875" style="1" customWidth="1"/>
    <col min="6939" max="6940" width="6.44140625" style="1" customWidth="1"/>
    <col min="6941" max="6944" width="5.6640625" style="1" customWidth="1"/>
    <col min="6945" max="6945" width="6.33203125" style="1" customWidth="1"/>
    <col min="6946" max="6946" width="5.6640625" style="1" customWidth="1"/>
    <col min="6947" max="6947" width="7.33203125" style="1" customWidth="1"/>
    <col min="6948" max="6948" width="7.44140625" style="1" customWidth="1"/>
    <col min="6949" max="7176" width="8.88671875" style="1"/>
    <col min="7177" max="7177" width="3" style="1" customWidth="1"/>
    <col min="7178" max="7178" width="31.6640625" style="1" customWidth="1"/>
    <col min="7179" max="7179" width="6.6640625" style="1" customWidth="1"/>
    <col min="7180" max="7180" width="6.88671875" style="1" customWidth="1"/>
    <col min="7181" max="7181" width="6.109375" style="1" customWidth="1"/>
    <col min="7182" max="7186" width="7.88671875" style="1" customWidth="1"/>
    <col min="7187" max="7187" width="6.5546875" style="1" customWidth="1"/>
    <col min="7188" max="7188" width="6.44140625" style="1" customWidth="1"/>
    <col min="7189" max="7189" width="6" style="1" customWidth="1"/>
    <col min="7190" max="7190" width="5.6640625" style="1" customWidth="1"/>
    <col min="7191" max="7191" width="6.5546875" style="1" customWidth="1"/>
    <col min="7192" max="7193" width="6.33203125" style="1" customWidth="1"/>
    <col min="7194" max="7194" width="5.88671875" style="1" customWidth="1"/>
    <col min="7195" max="7196" width="6.44140625" style="1" customWidth="1"/>
    <col min="7197" max="7200" width="5.6640625" style="1" customWidth="1"/>
    <col min="7201" max="7201" width="6.33203125" style="1" customWidth="1"/>
    <col min="7202" max="7202" width="5.6640625" style="1" customWidth="1"/>
    <col min="7203" max="7203" width="7.33203125" style="1" customWidth="1"/>
    <col min="7204" max="7204" width="7.44140625" style="1" customWidth="1"/>
    <col min="7205" max="7432" width="8.88671875" style="1"/>
    <col min="7433" max="7433" width="3" style="1" customWidth="1"/>
    <col min="7434" max="7434" width="31.6640625" style="1" customWidth="1"/>
    <col min="7435" max="7435" width="6.6640625" style="1" customWidth="1"/>
    <col min="7436" max="7436" width="6.88671875" style="1" customWidth="1"/>
    <col min="7437" max="7437" width="6.109375" style="1" customWidth="1"/>
    <col min="7438" max="7442" width="7.88671875" style="1" customWidth="1"/>
    <col min="7443" max="7443" width="6.5546875" style="1" customWidth="1"/>
    <col min="7444" max="7444" width="6.44140625" style="1" customWidth="1"/>
    <col min="7445" max="7445" width="6" style="1" customWidth="1"/>
    <col min="7446" max="7446" width="5.6640625" style="1" customWidth="1"/>
    <col min="7447" max="7447" width="6.5546875" style="1" customWidth="1"/>
    <col min="7448" max="7449" width="6.33203125" style="1" customWidth="1"/>
    <col min="7450" max="7450" width="5.88671875" style="1" customWidth="1"/>
    <col min="7451" max="7452" width="6.44140625" style="1" customWidth="1"/>
    <col min="7453" max="7456" width="5.6640625" style="1" customWidth="1"/>
    <col min="7457" max="7457" width="6.33203125" style="1" customWidth="1"/>
    <col min="7458" max="7458" width="5.6640625" style="1" customWidth="1"/>
    <col min="7459" max="7459" width="7.33203125" style="1" customWidth="1"/>
    <col min="7460" max="7460" width="7.44140625" style="1" customWidth="1"/>
    <col min="7461" max="7688" width="8.88671875" style="1"/>
    <col min="7689" max="7689" width="3" style="1" customWidth="1"/>
    <col min="7690" max="7690" width="31.6640625" style="1" customWidth="1"/>
    <col min="7691" max="7691" width="6.6640625" style="1" customWidth="1"/>
    <col min="7692" max="7692" width="6.88671875" style="1" customWidth="1"/>
    <col min="7693" max="7693" width="6.109375" style="1" customWidth="1"/>
    <col min="7694" max="7698" width="7.88671875" style="1" customWidth="1"/>
    <col min="7699" max="7699" width="6.5546875" style="1" customWidth="1"/>
    <col min="7700" max="7700" width="6.44140625" style="1" customWidth="1"/>
    <col min="7701" max="7701" width="6" style="1" customWidth="1"/>
    <col min="7702" max="7702" width="5.6640625" style="1" customWidth="1"/>
    <col min="7703" max="7703" width="6.5546875" style="1" customWidth="1"/>
    <col min="7704" max="7705" width="6.33203125" style="1" customWidth="1"/>
    <col min="7706" max="7706" width="5.88671875" style="1" customWidth="1"/>
    <col min="7707" max="7708" width="6.44140625" style="1" customWidth="1"/>
    <col min="7709" max="7712" width="5.6640625" style="1" customWidth="1"/>
    <col min="7713" max="7713" width="6.33203125" style="1" customWidth="1"/>
    <col min="7714" max="7714" width="5.6640625" style="1" customWidth="1"/>
    <col min="7715" max="7715" width="7.33203125" style="1" customWidth="1"/>
    <col min="7716" max="7716" width="7.44140625" style="1" customWidth="1"/>
    <col min="7717" max="7944" width="8.88671875" style="1"/>
    <col min="7945" max="7945" width="3" style="1" customWidth="1"/>
    <col min="7946" max="7946" width="31.6640625" style="1" customWidth="1"/>
    <col min="7947" max="7947" width="6.6640625" style="1" customWidth="1"/>
    <col min="7948" max="7948" width="6.88671875" style="1" customWidth="1"/>
    <col min="7949" max="7949" width="6.109375" style="1" customWidth="1"/>
    <col min="7950" max="7954" width="7.88671875" style="1" customWidth="1"/>
    <col min="7955" max="7955" width="6.5546875" style="1" customWidth="1"/>
    <col min="7956" max="7956" width="6.44140625" style="1" customWidth="1"/>
    <col min="7957" max="7957" width="6" style="1" customWidth="1"/>
    <col min="7958" max="7958" width="5.6640625" style="1" customWidth="1"/>
    <col min="7959" max="7959" width="6.5546875" style="1" customWidth="1"/>
    <col min="7960" max="7961" width="6.33203125" style="1" customWidth="1"/>
    <col min="7962" max="7962" width="5.88671875" style="1" customWidth="1"/>
    <col min="7963" max="7964" width="6.44140625" style="1" customWidth="1"/>
    <col min="7965" max="7968" width="5.6640625" style="1" customWidth="1"/>
    <col min="7969" max="7969" width="6.33203125" style="1" customWidth="1"/>
    <col min="7970" max="7970" width="5.6640625" style="1" customWidth="1"/>
    <col min="7971" max="7971" width="7.33203125" style="1" customWidth="1"/>
    <col min="7972" max="7972" width="7.44140625" style="1" customWidth="1"/>
    <col min="7973" max="8200" width="8.88671875" style="1"/>
    <col min="8201" max="8201" width="3" style="1" customWidth="1"/>
    <col min="8202" max="8202" width="31.6640625" style="1" customWidth="1"/>
    <col min="8203" max="8203" width="6.6640625" style="1" customWidth="1"/>
    <col min="8204" max="8204" width="6.88671875" style="1" customWidth="1"/>
    <col min="8205" max="8205" width="6.109375" style="1" customWidth="1"/>
    <col min="8206" max="8210" width="7.88671875" style="1" customWidth="1"/>
    <col min="8211" max="8211" width="6.5546875" style="1" customWidth="1"/>
    <col min="8212" max="8212" width="6.44140625" style="1" customWidth="1"/>
    <col min="8213" max="8213" width="6" style="1" customWidth="1"/>
    <col min="8214" max="8214" width="5.6640625" style="1" customWidth="1"/>
    <col min="8215" max="8215" width="6.5546875" style="1" customWidth="1"/>
    <col min="8216" max="8217" width="6.33203125" style="1" customWidth="1"/>
    <col min="8218" max="8218" width="5.88671875" style="1" customWidth="1"/>
    <col min="8219" max="8220" width="6.44140625" style="1" customWidth="1"/>
    <col min="8221" max="8224" width="5.6640625" style="1" customWidth="1"/>
    <col min="8225" max="8225" width="6.33203125" style="1" customWidth="1"/>
    <col min="8226" max="8226" width="5.6640625" style="1" customWidth="1"/>
    <col min="8227" max="8227" width="7.33203125" style="1" customWidth="1"/>
    <col min="8228" max="8228" width="7.44140625" style="1" customWidth="1"/>
    <col min="8229" max="8456" width="8.88671875" style="1"/>
    <col min="8457" max="8457" width="3" style="1" customWidth="1"/>
    <col min="8458" max="8458" width="31.6640625" style="1" customWidth="1"/>
    <col min="8459" max="8459" width="6.6640625" style="1" customWidth="1"/>
    <col min="8460" max="8460" width="6.88671875" style="1" customWidth="1"/>
    <col min="8461" max="8461" width="6.109375" style="1" customWidth="1"/>
    <col min="8462" max="8466" width="7.88671875" style="1" customWidth="1"/>
    <col min="8467" max="8467" width="6.5546875" style="1" customWidth="1"/>
    <col min="8468" max="8468" width="6.44140625" style="1" customWidth="1"/>
    <col min="8469" max="8469" width="6" style="1" customWidth="1"/>
    <col min="8470" max="8470" width="5.6640625" style="1" customWidth="1"/>
    <col min="8471" max="8471" width="6.5546875" style="1" customWidth="1"/>
    <col min="8472" max="8473" width="6.33203125" style="1" customWidth="1"/>
    <col min="8474" max="8474" width="5.88671875" style="1" customWidth="1"/>
    <col min="8475" max="8476" width="6.44140625" style="1" customWidth="1"/>
    <col min="8477" max="8480" width="5.6640625" style="1" customWidth="1"/>
    <col min="8481" max="8481" width="6.33203125" style="1" customWidth="1"/>
    <col min="8482" max="8482" width="5.6640625" style="1" customWidth="1"/>
    <col min="8483" max="8483" width="7.33203125" style="1" customWidth="1"/>
    <col min="8484" max="8484" width="7.44140625" style="1" customWidth="1"/>
    <col min="8485" max="8712" width="8.88671875" style="1"/>
    <col min="8713" max="8713" width="3" style="1" customWidth="1"/>
    <col min="8714" max="8714" width="31.6640625" style="1" customWidth="1"/>
    <col min="8715" max="8715" width="6.6640625" style="1" customWidth="1"/>
    <col min="8716" max="8716" width="6.88671875" style="1" customWidth="1"/>
    <col min="8717" max="8717" width="6.109375" style="1" customWidth="1"/>
    <col min="8718" max="8722" width="7.88671875" style="1" customWidth="1"/>
    <col min="8723" max="8723" width="6.5546875" style="1" customWidth="1"/>
    <col min="8724" max="8724" width="6.44140625" style="1" customWidth="1"/>
    <col min="8725" max="8725" width="6" style="1" customWidth="1"/>
    <col min="8726" max="8726" width="5.6640625" style="1" customWidth="1"/>
    <col min="8727" max="8727" width="6.5546875" style="1" customWidth="1"/>
    <col min="8728" max="8729" width="6.33203125" style="1" customWidth="1"/>
    <col min="8730" max="8730" width="5.88671875" style="1" customWidth="1"/>
    <col min="8731" max="8732" width="6.44140625" style="1" customWidth="1"/>
    <col min="8733" max="8736" width="5.6640625" style="1" customWidth="1"/>
    <col min="8737" max="8737" width="6.33203125" style="1" customWidth="1"/>
    <col min="8738" max="8738" width="5.6640625" style="1" customWidth="1"/>
    <col min="8739" max="8739" width="7.33203125" style="1" customWidth="1"/>
    <col min="8740" max="8740" width="7.44140625" style="1" customWidth="1"/>
    <col min="8741" max="8968" width="8.88671875" style="1"/>
    <col min="8969" max="8969" width="3" style="1" customWidth="1"/>
    <col min="8970" max="8970" width="31.6640625" style="1" customWidth="1"/>
    <col min="8971" max="8971" width="6.6640625" style="1" customWidth="1"/>
    <col min="8972" max="8972" width="6.88671875" style="1" customWidth="1"/>
    <col min="8973" max="8973" width="6.109375" style="1" customWidth="1"/>
    <col min="8974" max="8978" width="7.88671875" style="1" customWidth="1"/>
    <col min="8979" max="8979" width="6.5546875" style="1" customWidth="1"/>
    <col min="8980" max="8980" width="6.44140625" style="1" customWidth="1"/>
    <col min="8981" max="8981" width="6" style="1" customWidth="1"/>
    <col min="8982" max="8982" width="5.6640625" style="1" customWidth="1"/>
    <col min="8983" max="8983" width="6.5546875" style="1" customWidth="1"/>
    <col min="8984" max="8985" width="6.33203125" style="1" customWidth="1"/>
    <col min="8986" max="8986" width="5.88671875" style="1" customWidth="1"/>
    <col min="8987" max="8988" width="6.44140625" style="1" customWidth="1"/>
    <col min="8989" max="8992" width="5.6640625" style="1" customWidth="1"/>
    <col min="8993" max="8993" width="6.33203125" style="1" customWidth="1"/>
    <col min="8994" max="8994" width="5.6640625" style="1" customWidth="1"/>
    <col min="8995" max="8995" width="7.33203125" style="1" customWidth="1"/>
    <col min="8996" max="8996" width="7.44140625" style="1" customWidth="1"/>
    <col min="8997" max="9224" width="8.88671875" style="1"/>
    <col min="9225" max="9225" width="3" style="1" customWidth="1"/>
    <col min="9226" max="9226" width="31.6640625" style="1" customWidth="1"/>
    <col min="9227" max="9227" width="6.6640625" style="1" customWidth="1"/>
    <col min="9228" max="9228" width="6.88671875" style="1" customWidth="1"/>
    <col min="9229" max="9229" width="6.109375" style="1" customWidth="1"/>
    <col min="9230" max="9234" width="7.88671875" style="1" customWidth="1"/>
    <col min="9235" max="9235" width="6.5546875" style="1" customWidth="1"/>
    <col min="9236" max="9236" width="6.44140625" style="1" customWidth="1"/>
    <col min="9237" max="9237" width="6" style="1" customWidth="1"/>
    <col min="9238" max="9238" width="5.6640625" style="1" customWidth="1"/>
    <col min="9239" max="9239" width="6.5546875" style="1" customWidth="1"/>
    <col min="9240" max="9241" width="6.33203125" style="1" customWidth="1"/>
    <col min="9242" max="9242" width="5.88671875" style="1" customWidth="1"/>
    <col min="9243" max="9244" width="6.44140625" style="1" customWidth="1"/>
    <col min="9245" max="9248" width="5.6640625" style="1" customWidth="1"/>
    <col min="9249" max="9249" width="6.33203125" style="1" customWidth="1"/>
    <col min="9250" max="9250" width="5.6640625" style="1" customWidth="1"/>
    <col min="9251" max="9251" width="7.33203125" style="1" customWidth="1"/>
    <col min="9252" max="9252" width="7.44140625" style="1" customWidth="1"/>
    <col min="9253" max="9480" width="8.88671875" style="1"/>
    <col min="9481" max="9481" width="3" style="1" customWidth="1"/>
    <col min="9482" max="9482" width="31.6640625" style="1" customWidth="1"/>
    <col min="9483" max="9483" width="6.6640625" style="1" customWidth="1"/>
    <col min="9484" max="9484" width="6.88671875" style="1" customWidth="1"/>
    <col min="9485" max="9485" width="6.109375" style="1" customWidth="1"/>
    <col min="9486" max="9490" width="7.88671875" style="1" customWidth="1"/>
    <col min="9491" max="9491" width="6.5546875" style="1" customWidth="1"/>
    <col min="9492" max="9492" width="6.44140625" style="1" customWidth="1"/>
    <col min="9493" max="9493" width="6" style="1" customWidth="1"/>
    <col min="9494" max="9494" width="5.6640625" style="1" customWidth="1"/>
    <col min="9495" max="9495" width="6.5546875" style="1" customWidth="1"/>
    <col min="9496" max="9497" width="6.33203125" style="1" customWidth="1"/>
    <col min="9498" max="9498" width="5.88671875" style="1" customWidth="1"/>
    <col min="9499" max="9500" width="6.44140625" style="1" customWidth="1"/>
    <col min="9501" max="9504" width="5.6640625" style="1" customWidth="1"/>
    <col min="9505" max="9505" width="6.33203125" style="1" customWidth="1"/>
    <col min="9506" max="9506" width="5.6640625" style="1" customWidth="1"/>
    <col min="9507" max="9507" width="7.33203125" style="1" customWidth="1"/>
    <col min="9508" max="9508" width="7.44140625" style="1" customWidth="1"/>
    <col min="9509" max="9736" width="8.88671875" style="1"/>
    <col min="9737" max="9737" width="3" style="1" customWidth="1"/>
    <col min="9738" max="9738" width="31.6640625" style="1" customWidth="1"/>
    <col min="9739" max="9739" width="6.6640625" style="1" customWidth="1"/>
    <col min="9740" max="9740" width="6.88671875" style="1" customWidth="1"/>
    <col min="9741" max="9741" width="6.109375" style="1" customWidth="1"/>
    <col min="9742" max="9746" width="7.88671875" style="1" customWidth="1"/>
    <col min="9747" max="9747" width="6.5546875" style="1" customWidth="1"/>
    <col min="9748" max="9748" width="6.44140625" style="1" customWidth="1"/>
    <col min="9749" max="9749" width="6" style="1" customWidth="1"/>
    <col min="9750" max="9750" width="5.6640625" style="1" customWidth="1"/>
    <col min="9751" max="9751" width="6.5546875" style="1" customWidth="1"/>
    <col min="9752" max="9753" width="6.33203125" style="1" customWidth="1"/>
    <col min="9754" max="9754" width="5.88671875" style="1" customWidth="1"/>
    <col min="9755" max="9756" width="6.44140625" style="1" customWidth="1"/>
    <col min="9757" max="9760" width="5.6640625" style="1" customWidth="1"/>
    <col min="9761" max="9761" width="6.33203125" style="1" customWidth="1"/>
    <col min="9762" max="9762" width="5.6640625" style="1" customWidth="1"/>
    <col min="9763" max="9763" width="7.33203125" style="1" customWidth="1"/>
    <col min="9764" max="9764" width="7.44140625" style="1" customWidth="1"/>
    <col min="9765" max="9992" width="8.88671875" style="1"/>
    <col min="9993" max="9993" width="3" style="1" customWidth="1"/>
    <col min="9994" max="9994" width="31.6640625" style="1" customWidth="1"/>
    <col min="9995" max="9995" width="6.6640625" style="1" customWidth="1"/>
    <col min="9996" max="9996" width="6.88671875" style="1" customWidth="1"/>
    <col min="9997" max="9997" width="6.109375" style="1" customWidth="1"/>
    <col min="9998" max="10002" width="7.88671875" style="1" customWidth="1"/>
    <col min="10003" max="10003" width="6.5546875" style="1" customWidth="1"/>
    <col min="10004" max="10004" width="6.44140625" style="1" customWidth="1"/>
    <col min="10005" max="10005" width="6" style="1" customWidth="1"/>
    <col min="10006" max="10006" width="5.6640625" style="1" customWidth="1"/>
    <col min="10007" max="10007" width="6.5546875" style="1" customWidth="1"/>
    <col min="10008" max="10009" width="6.33203125" style="1" customWidth="1"/>
    <col min="10010" max="10010" width="5.88671875" style="1" customWidth="1"/>
    <col min="10011" max="10012" width="6.44140625" style="1" customWidth="1"/>
    <col min="10013" max="10016" width="5.6640625" style="1" customWidth="1"/>
    <col min="10017" max="10017" width="6.33203125" style="1" customWidth="1"/>
    <col min="10018" max="10018" width="5.6640625" style="1" customWidth="1"/>
    <col min="10019" max="10019" width="7.33203125" style="1" customWidth="1"/>
    <col min="10020" max="10020" width="7.44140625" style="1" customWidth="1"/>
    <col min="10021" max="10248" width="8.88671875" style="1"/>
    <col min="10249" max="10249" width="3" style="1" customWidth="1"/>
    <col min="10250" max="10250" width="31.6640625" style="1" customWidth="1"/>
    <col min="10251" max="10251" width="6.6640625" style="1" customWidth="1"/>
    <col min="10252" max="10252" width="6.88671875" style="1" customWidth="1"/>
    <col min="10253" max="10253" width="6.109375" style="1" customWidth="1"/>
    <col min="10254" max="10258" width="7.88671875" style="1" customWidth="1"/>
    <col min="10259" max="10259" width="6.5546875" style="1" customWidth="1"/>
    <col min="10260" max="10260" width="6.44140625" style="1" customWidth="1"/>
    <col min="10261" max="10261" width="6" style="1" customWidth="1"/>
    <col min="10262" max="10262" width="5.6640625" style="1" customWidth="1"/>
    <col min="10263" max="10263" width="6.5546875" style="1" customWidth="1"/>
    <col min="10264" max="10265" width="6.33203125" style="1" customWidth="1"/>
    <col min="10266" max="10266" width="5.88671875" style="1" customWidth="1"/>
    <col min="10267" max="10268" width="6.44140625" style="1" customWidth="1"/>
    <col min="10269" max="10272" width="5.6640625" style="1" customWidth="1"/>
    <col min="10273" max="10273" width="6.33203125" style="1" customWidth="1"/>
    <col min="10274" max="10274" width="5.6640625" style="1" customWidth="1"/>
    <col min="10275" max="10275" width="7.33203125" style="1" customWidth="1"/>
    <col min="10276" max="10276" width="7.44140625" style="1" customWidth="1"/>
    <col min="10277" max="10504" width="8.88671875" style="1"/>
    <col min="10505" max="10505" width="3" style="1" customWidth="1"/>
    <col min="10506" max="10506" width="31.6640625" style="1" customWidth="1"/>
    <col min="10507" max="10507" width="6.6640625" style="1" customWidth="1"/>
    <col min="10508" max="10508" width="6.88671875" style="1" customWidth="1"/>
    <col min="10509" max="10509" width="6.109375" style="1" customWidth="1"/>
    <col min="10510" max="10514" width="7.88671875" style="1" customWidth="1"/>
    <col min="10515" max="10515" width="6.5546875" style="1" customWidth="1"/>
    <col min="10516" max="10516" width="6.44140625" style="1" customWidth="1"/>
    <col min="10517" max="10517" width="6" style="1" customWidth="1"/>
    <col min="10518" max="10518" width="5.6640625" style="1" customWidth="1"/>
    <col min="10519" max="10519" width="6.5546875" style="1" customWidth="1"/>
    <col min="10520" max="10521" width="6.33203125" style="1" customWidth="1"/>
    <col min="10522" max="10522" width="5.88671875" style="1" customWidth="1"/>
    <col min="10523" max="10524" width="6.44140625" style="1" customWidth="1"/>
    <col min="10525" max="10528" width="5.6640625" style="1" customWidth="1"/>
    <col min="10529" max="10529" width="6.33203125" style="1" customWidth="1"/>
    <col min="10530" max="10530" width="5.6640625" style="1" customWidth="1"/>
    <col min="10531" max="10531" width="7.33203125" style="1" customWidth="1"/>
    <col min="10532" max="10532" width="7.44140625" style="1" customWidth="1"/>
    <col min="10533" max="10760" width="8.88671875" style="1"/>
    <col min="10761" max="10761" width="3" style="1" customWidth="1"/>
    <col min="10762" max="10762" width="31.6640625" style="1" customWidth="1"/>
    <col min="10763" max="10763" width="6.6640625" style="1" customWidth="1"/>
    <col min="10764" max="10764" width="6.88671875" style="1" customWidth="1"/>
    <col min="10765" max="10765" width="6.109375" style="1" customWidth="1"/>
    <col min="10766" max="10770" width="7.88671875" style="1" customWidth="1"/>
    <col min="10771" max="10771" width="6.5546875" style="1" customWidth="1"/>
    <col min="10772" max="10772" width="6.44140625" style="1" customWidth="1"/>
    <col min="10773" max="10773" width="6" style="1" customWidth="1"/>
    <col min="10774" max="10774" width="5.6640625" style="1" customWidth="1"/>
    <col min="10775" max="10775" width="6.5546875" style="1" customWidth="1"/>
    <col min="10776" max="10777" width="6.33203125" style="1" customWidth="1"/>
    <col min="10778" max="10778" width="5.88671875" style="1" customWidth="1"/>
    <col min="10779" max="10780" width="6.44140625" style="1" customWidth="1"/>
    <col min="10781" max="10784" width="5.6640625" style="1" customWidth="1"/>
    <col min="10785" max="10785" width="6.33203125" style="1" customWidth="1"/>
    <col min="10786" max="10786" width="5.6640625" style="1" customWidth="1"/>
    <col min="10787" max="10787" width="7.33203125" style="1" customWidth="1"/>
    <col min="10788" max="10788" width="7.44140625" style="1" customWidth="1"/>
    <col min="10789" max="11016" width="8.88671875" style="1"/>
    <col min="11017" max="11017" width="3" style="1" customWidth="1"/>
    <col min="11018" max="11018" width="31.6640625" style="1" customWidth="1"/>
    <col min="11019" max="11019" width="6.6640625" style="1" customWidth="1"/>
    <col min="11020" max="11020" width="6.88671875" style="1" customWidth="1"/>
    <col min="11021" max="11021" width="6.109375" style="1" customWidth="1"/>
    <col min="11022" max="11026" width="7.88671875" style="1" customWidth="1"/>
    <col min="11027" max="11027" width="6.5546875" style="1" customWidth="1"/>
    <col min="11028" max="11028" width="6.44140625" style="1" customWidth="1"/>
    <col min="11029" max="11029" width="6" style="1" customWidth="1"/>
    <col min="11030" max="11030" width="5.6640625" style="1" customWidth="1"/>
    <col min="11031" max="11031" width="6.5546875" style="1" customWidth="1"/>
    <col min="11032" max="11033" width="6.33203125" style="1" customWidth="1"/>
    <col min="11034" max="11034" width="5.88671875" style="1" customWidth="1"/>
    <col min="11035" max="11036" width="6.44140625" style="1" customWidth="1"/>
    <col min="11037" max="11040" width="5.6640625" style="1" customWidth="1"/>
    <col min="11041" max="11041" width="6.33203125" style="1" customWidth="1"/>
    <col min="11042" max="11042" width="5.6640625" style="1" customWidth="1"/>
    <col min="11043" max="11043" width="7.33203125" style="1" customWidth="1"/>
    <col min="11044" max="11044" width="7.44140625" style="1" customWidth="1"/>
    <col min="11045" max="11272" width="8.88671875" style="1"/>
    <col min="11273" max="11273" width="3" style="1" customWidth="1"/>
    <col min="11274" max="11274" width="31.6640625" style="1" customWidth="1"/>
    <col min="11275" max="11275" width="6.6640625" style="1" customWidth="1"/>
    <col min="11276" max="11276" width="6.88671875" style="1" customWidth="1"/>
    <col min="11277" max="11277" width="6.109375" style="1" customWidth="1"/>
    <col min="11278" max="11282" width="7.88671875" style="1" customWidth="1"/>
    <col min="11283" max="11283" width="6.5546875" style="1" customWidth="1"/>
    <col min="11284" max="11284" width="6.44140625" style="1" customWidth="1"/>
    <col min="11285" max="11285" width="6" style="1" customWidth="1"/>
    <col min="11286" max="11286" width="5.6640625" style="1" customWidth="1"/>
    <col min="11287" max="11287" width="6.5546875" style="1" customWidth="1"/>
    <col min="11288" max="11289" width="6.33203125" style="1" customWidth="1"/>
    <col min="11290" max="11290" width="5.88671875" style="1" customWidth="1"/>
    <col min="11291" max="11292" width="6.44140625" style="1" customWidth="1"/>
    <col min="11293" max="11296" width="5.6640625" style="1" customWidth="1"/>
    <col min="11297" max="11297" width="6.33203125" style="1" customWidth="1"/>
    <col min="11298" max="11298" width="5.6640625" style="1" customWidth="1"/>
    <col min="11299" max="11299" width="7.33203125" style="1" customWidth="1"/>
    <col min="11300" max="11300" width="7.44140625" style="1" customWidth="1"/>
    <col min="11301" max="11528" width="8.88671875" style="1"/>
    <col min="11529" max="11529" width="3" style="1" customWidth="1"/>
    <col min="11530" max="11530" width="31.6640625" style="1" customWidth="1"/>
    <col min="11531" max="11531" width="6.6640625" style="1" customWidth="1"/>
    <col min="11532" max="11532" width="6.88671875" style="1" customWidth="1"/>
    <col min="11533" max="11533" width="6.109375" style="1" customWidth="1"/>
    <col min="11534" max="11538" width="7.88671875" style="1" customWidth="1"/>
    <col min="11539" max="11539" width="6.5546875" style="1" customWidth="1"/>
    <col min="11540" max="11540" width="6.44140625" style="1" customWidth="1"/>
    <col min="11541" max="11541" width="6" style="1" customWidth="1"/>
    <col min="11542" max="11542" width="5.6640625" style="1" customWidth="1"/>
    <col min="11543" max="11543" width="6.5546875" style="1" customWidth="1"/>
    <col min="11544" max="11545" width="6.33203125" style="1" customWidth="1"/>
    <col min="11546" max="11546" width="5.88671875" style="1" customWidth="1"/>
    <col min="11547" max="11548" width="6.44140625" style="1" customWidth="1"/>
    <col min="11549" max="11552" width="5.6640625" style="1" customWidth="1"/>
    <col min="11553" max="11553" width="6.33203125" style="1" customWidth="1"/>
    <col min="11554" max="11554" width="5.6640625" style="1" customWidth="1"/>
    <col min="11555" max="11555" width="7.33203125" style="1" customWidth="1"/>
    <col min="11556" max="11556" width="7.44140625" style="1" customWidth="1"/>
    <col min="11557" max="11784" width="8.88671875" style="1"/>
    <col min="11785" max="11785" width="3" style="1" customWidth="1"/>
    <col min="11786" max="11786" width="31.6640625" style="1" customWidth="1"/>
    <col min="11787" max="11787" width="6.6640625" style="1" customWidth="1"/>
    <col min="11788" max="11788" width="6.88671875" style="1" customWidth="1"/>
    <col min="11789" max="11789" width="6.109375" style="1" customWidth="1"/>
    <col min="11790" max="11794" width="7.88671875" style="1" customWidth="1"/>
    <col min="11795" max="11795" width="6.5546875" style="1" customWidth="1"/>
    <col min="11796" max="11796" width="6.44140625" style="1" customWidth="1"/>
    <col min="11797" max="11797" width="6" style="1" customWidth="1"/>
    <col min="11798" max="11798" width="5.6640625" style="1" customWidth="1"/>
    <col min="11799" max="11799" width="6.5546875" style="1" customWidth="1"/>
    <col min="11800" max="11801" width="6.33203125" style="1" customWidth="1"/>
    <col min="11802" max="11802" width="5.88671875" style="1" customWidth="1"/>
    <col min="11803" max="11804" width="6.44140625" style="1" customWidth="1"/>
    <col min="11805" max="11808" width="5.6640625" style="1" customWidth="1"/>
    <col min="11809" max="11809" width="6.33203125" style="1" customWidth="1"/>
    <col min="11810" max="11810" width="5.6640625" style="1" customWidth="1"/>
    <col min="11811" max="11811" width="7.33203125" style="1" customWidth="1"/>
    <col min="11812" max="11812" width="7.44140625" style="1" customWidth="1"/>
    <col min="11813" max="12040" width="8.88671875" style="1"/>
    <col min="12041" max="12041" width="3" style="1" customWidth="1"/>
    <col min="12042" max="12042" width="31.6640625" style="1" customWidth="1"/>
    <col min="12043" max="12043" width="6.6640625" style="1" customWidth="1"/>
    <col min="12044" max="12044" width="6.88671875" style="1" customWidth="1"/>
    <col min="12045" max="12045" width="6.109375" style="1" customWidth="1"/>
    <col min="12046" max="12050" width="7.88671875" style="1" customWidth="1"/>
    <col min="12051" max="12051" width="6.5546875" style="1" customWidth="1"/>
    <col min="12052" max="12052" width="6.44140625" style="1" customWidth="1"/>
    <col min="12053" max="12053" width="6" style="1" customWidth="1"/>
    <col min="12054" max="12054" width="5.6640625" style="1" customWidth="1"/>
    <col min="12055" max="12055" width="6.5546875" style="1" customWidth="1"/>
    <col min="12056" max="12057" width="6.33203125" style="1" customWidth="1"/>
    <col min="12058" max="12058" width="5.88671875" style="1" customWidth="1"/>
    <col min="12059" max="12060" width="6.44140625" style="1" customWidth="1"/>
    <col min="12061" max="12064" width="5.6640625" style="1" customWidth="1"/>
    <col min="12065" max="12065" width="6.33203125" style="1" customWidth="1"/>
    <col min="12066" max="12066" width="5.6640625" style="1" customWidth="1"/>
    <col min="12067" max="12067" width="7.33203125" style="1" customWidth="1"/>
    <col min="12068" max="12068" width="7.44140625" style="1" customWidth="1"/>
    <col min="12069" max="12296" width="8.88671875" style="1"/>
    <col min="12297" max="12297" width="3" style="1" customWidth="1"/>
    <col min="12298" max="12298" width="31.6640625" style="1" customWidth="1"/>
    <col min="12299" max="12299" width="6.6640625" style="1" customWidth="1"/>
    <col min="12300" max="12300" width="6.88671875" style="1" customWidth="1"/>
    <col min="12301" max="12301" width="6.109375" style="1" customWidth="1"/>
    <col min="12302" max="12306" width="7.88671875" style="1" customWidth="1"/>
    <col min="12307" max="12307" width="6.5546875" style="1" customWidth="1"/>
    <col min="12308" max="12308" width="6.44140625" style="1" customWidth="1"/>
    <col min="12309" max="12309" width="6" style="1" customWidth="1"/>
    <col min="12310" max="12310" width="5.6640625" style="1" customWidth="1"/>
    <col min="12311" max="12311" width="6.5546875" style="1" customWidth="1"/>
    <col min="12312" max="12313" width="6.33203125" style="1" customWidth="1"/>
    <col min="12314" max="12314" width="5.88671875" style="1" customWidth="1"/>
    <col min="12315" max="12316" width="6.44140625" style="1" customWidth="1"/>
    <col min="12317" max="12320" width="5.6640625" style="1" customWidth="1"/>
    <col min="12321" max="12321" width="6.33203125" style="1" customWidth="1"/>
    <col min="12322" max="12322" width="5.6640625" style="1" customWidth="1"/>
    <col min="12323" max="12323" width="7.33203125" style="1" customWidth="1"/>
    <col min="12324" max="12324" width="7.44140625" style="1" customWidth="1"/>
    <col min="12325" max="12552" width="8.88671875" style="1"/>
    <col min="12553" max="12553" width="3" style="1" customWidth="1"/>
    <col min="12554" max="12554" width="31.6640625" style="1" customWidth="1"/>
    <col min="12555" max="12555" width="6.6640625" style="1" customWidth="1"/>
    <col min="12556" max="12556" width="6.88671875" style="1" customWidth="1"/>
    <col min="12557" max="12557" width="6.109375" style="1" customWidth="1"/>
    <col min="12558" max="12562" width="7.88671875" style="1" customWidth="1"/>
    <col min="12563" max="12563" width="6.5546875" style="1" customWidth="1"/>
    <col min="12564" max="12564" width="6.44140625" style="1" customWidth="1"/>
    <col min="12565" max="12565" width="6" style="1" customWidth="1"/>
    <col min="12566" max="12566" width="5.6640625" style="1" customWidth="1"/>
    <col min="12567" max="12567" width="6.5546875" style="1" customWidth="1"/>
    <col min="12568" max="12569" width="6.33203125" style="1" customWidth="1"/>
    <col min="12570" max="12570" width="5.88671875" style="1" customWidth="1"/>
    <col min="12571" max="12572" width="6.44140625" style="1" customWidth="1"/>
    <col min="12573" max="12576" width="5.6640625" style="1" customWidth="1"/>
    <col min="12577" max="12577" width="6.33203125" style="1" customWidth="1"/>
    <col min="12578" max="12578" width="5.6640625" style="1" customWidth="1"/>
    <col min="12579" max="12579" width="7.33203125" style="1" customWidth="1"/>
    <col min="12580" max="12580" width="7.44140625" style="1" customWidth="1"/>
    <col min="12581" max="12808" width="8.88671875" style="1"/>
    <col min="12809" max="12809" width="3" style="1" customWidth="1"/>
    <col min="12810" max="12810" width="31.6640625" style="1" customWidth="1"/>
    <col min="12811" max="12811" width="6.6640625" style="1" customWidth="1"/>
    <col min="12812" max="12812" width="6.88671875" style="1" customWidth="1"/>
    <col min="12813" max="12813" width="6.109375" style="1" customWidth="1"/>
    <col min="12814" max="12818" width="7.88671875" style="1" customWidth="1"/>
    <col min="12819" max="12819" width="6.5546875" style="1" customWidth="1"/>
    <col min="12820" max="12820" width="6.44140625" style="1" customWidth="1"/>
    <col min="12821" max="12821" width="6" style="1" customWidth="1"/>
    <col min="12822" max="12822" width="5.6640625" style="1" customWidth="1"/>
    <col min="12823" max="12823" width="6.5546875" style="1" customWidth="1"/>
    <col min="12824" max="12825" width="6.33203125" style="1" customWidth="1"/>
    <col min="12826" max="12826" width="5.88671875" style="1" customWidth="1"/>
    <col min="12827" max="12828" width="6.44140625" style="1" customWidth="1"/>
    <col min="12829" max="12832" width="5.6640625" style="1" customWidth="1"/>
    <col min="12833" max="12833" width="6.33203125" style="1" customWidth="1"/>
    <col min="12834" max="12834" width="5.6640625" style="1" customWidth="1"/>
    <col min="12835" max="12835" width="7.33203125" style="1" customWidth="1"/>
    <col min="12836" max="12836" width="7.44140625" style="1" customWidth="1"/>
    <col min="12837" max="13064" width="8.88671875" style="1"/>
    <col min="13065" max="13065" width="3" style="1" customWidth="1"/>
    <col min="13066" max="13066" width="31.6640625" style="1" customWidth="1"/>
    <col min="13067" max="13067" width="6.6640625" style="1" customWidth="1"/>
    <col min="13068" max="13068" width="6.88671875" style="1" customWidth="1"/>
    <col min="13069" max="13069" width="6.109375" style="1" customWidth="1"/>
    <col min="13070" max="13074" width="7.88671875" style="1" customWidth="1"/>
    <col min="13075" max="13075" width="6.5546875" style="1" customWidth="1"/>
    <col min="13076" max="13076" width="6.44140625" style="1" customWidth="1"/>
    <col min="13077" max="13077" width="6" style="1" customWidth="1"/>
    <col min="13078" max="13078" width="5.6640625" style="1" customWidth="1"/>
    <col min="13079" max="13079" width="6.5546875" style="1" customWidth="1"/>
    <col min="13080" max="13081" width="6.33203125" style="1" customWidth="1"/>
    <col min="13082" max="13082" width="5.88671875" style="1" customWidth="1"/>
    <col min="13083" max="13084" width="6.44140625" style="1" customWidth="1"/>
    <col min="13085" max="13088" width="5.6640625" style="1" customWidth="1"/>
    <col min="13089" max="13089" width="6.33203125" style="1" customWidth="1"/>
    <col min="13090" max="13090" width="5.6640625" style="1" customWidth="1"/>
    <col min="13091" max="13091" width="7.33203125" style="1" customWidth="1"/>
    <col min="13092" max="13092" width="7.44140625" style="1" customWidth="1"/>
    <col min="13093" max="13320" width="8.88671875" style="1"/>
    <col min="13321" max="13321" width="3" style="1" customWidth="1"/>
    <col min="13322" max="13322" width="31.6640625" style="1" customWidth="1"/>
    <col min="13323" max="13323" width="6.6640625" style="1" customWidth="1"/>
    <col min="13324" max="13324" width="6.88671875" style="1" customWidth="1"/>
    <col min="13325" max="13325" width="6.109375" style="1" customWidth="1"/>
    <col min="13326" max="13330" width="7.88671875" style="1" customWidth="1"/>
    <col min="13331" max="13331" width="6.5546875" style="1" customWidth="1"/>
    <col min="13332" max="13332" width="6.44140625" style="1" customWidth="1"/>
    <col min="13333" max="13333" width="6" style="1" customWidth="1"/>
    <col min="13334" max="13334" width="5.6640625" style="1" customWidth="1"/>
    <col min="13335" max="13335" width="6.5546875" style="1" customWidth="1"/>
    <col min="13336" max="13337" width="6.33203125" style="1" customWidth="1"/>
    <col min="13338" max="13338" width="5.88671875" style="1" customWidth="1"/>
    <col min="13339" max="13340" width="6.44140625" style="1" customWidth="1"/>
    <col min="13341" max="13344" width="5.6640625" style="1" customWidth="1"/>
    <col min="13345" max="13345" width="6.33203125" style="1" customWidth="1"/>
    <col min="13346" max="13346" width="5.6640625" style="1" customWidth="1"/>
    <col min="13347" max="13347" width="7.33203125" style="1" customWidth="1"/>
    <col min="13348" max="13348" width="7.44140625" style="1" customWidth="1"/>
    <col min="13349" max="13576" width="8.88671875" style="1"/>
    <col min="13577" max="13577" width="3" style="1" customWidth="1"/>
    <col min="13578" max="13578" width="31.6640625" style="1" customWidth="1"/>
    <col min="13579" max="13579" width="6.6640625" style="1" customWidth="1"/>
    <col min="13580" max="13580" width="6.88671875" style="1" customWidth="1"/>
    <col min="13581" max="13581" width="6.109375" style="1" customWidth="1"/>
    <col min="13582" max="13586" width="7.88671875" style="1" customWidth="1"/>
    <col min="13587" max="13587" width="6.5546875" style="1" customWidth="1"/>
    <col min="13588" max="13588" width="6.44140625" style="1" customWidth="1"/>
    <col min="13589" max="13589" width="6" style="1" customWidth="1"/>
    <col min="13590" max="13590" width="5.6640625" style="1" customWidth="1"/>
    <col min="13591" max="13591" width="6.5546875" style="1" customWidth="1"/>
    <col min="13592" max="13593" width="6.33203125" style="1" customWidth="1"/>
    <col min="13594" max="13594" width="5.88671875" style="1" customWidth="1"/>
    <col min="13595" max="13596" width="6.44140625" style="1" customWidth="1"/>
    <col min="13597" max="13600" width="5.6640625" style="1" customWidth="1"/>
    <col min="13601" max="13601" width="6.33203125" style="1" customWidth="1"/>
    <col min="13602" max="13602" width="5.6640625" style="1" customWidth="1"/>
    <col min="13603" max="13603" width="7.33203125" style="1" customWidth="1"/>
    <col min="13604" max="13604" width="7.44140625" style="1" customWidth="1"/>
    <col min="13605" max="13832" width="8.88671875" style="1"/>
    <col min="13833" max="13833" width="3" style="1" customWidth="1"/>
    <col min="13834" max="13834" width="31.6640625" style="1" customWidth="1"/>
    <col min="13835" max="13835" width="6.6640625" style="1" customWidth="1"/>
    <col min="13836" max="13836" width="6.88671875" style="1" customWidth="1"/>
    <col min="13837" max="13837" width="6.109375" style="1" customWidth="1"/>
    <col min="13838" max="13842" width="7.88671875" style="1" customWidth="1"/>
    <col min="13843" max="13843" width="6.5546875" style="1" customWidth="1"/>
    <col min="13844" max="13844" width="6.44140625" style="1" customWidth="1"/>
    <col min="13845" max="13845" width="6" style="1" customWidth="1"/>
    <col min="13846" max="13846" width="5.6640625" style="1" customWidth="1"/>
    <col min="13847" max="13847" width="6.5546875" style="1" customWidth="1"/>
    <col min="13848" max="13849" width="6.33203125" style="1" customWidth="1"/>
    <col min="13850" max="13850" width="5.88671875" style="1" customWidth="1"/>
    <col min="13851" max="13852" width="6.44140625" style="1" customWidth="1"/>
    <col min="13853" max="13856" width="5.6640625" style="1" customWidth="1"/>
    <col min="13857" max="13857" width="6.33203125" style="1" customWidth="1"/>
    <col min="13858" max="13858" width="5.6640625" style="1" customWidth="1"/>
    <col min="13859" max="13859" width="7.33203125" style="1" customWidth="1"/>
    <col min="13860" max="13860" width="7.44140625" style="1" customWidth="1"/>
    <col min="13861" max="14088" width="8.88671875" style="1"/>
    <col min="14089" max="14089" width="3" style="1" customWidth="1"/>
    <col min="14090" max="14090" width="31.6640625" style="1" customWidth="1"/>
    <col min="14091" max="14091" width="6.6640625" style="1" customWidth="1"/>
    <col min="14092" max="14092" width="6.88671875" style="1" customWidth="1"/>
    <col min="14093" max="14093" width="6.109375" style="1" customWidth="1"/>
    <col min="14094" max="14098" width="7.88671875" style="1" customWidth="1"/>
    <col min="14099" max="14099" width="6.5546875" style="1" customWidth="1"/>
    <col min="14100" max="14100" width="6.44140625" style="1" customWidth="1"/>
    <col min="14101" max="14101" width="6" style="1" customWidth="1"/>
    <col min="14102" max="14102" width="5.6640625" style="1" customWidth="1"/>
    <col min="14103" max="14103" width="6.5546875" style="1" customWidth="1"/>
    <col min="14104" max="14105" width="6.33203125" style="1" customWidth="1"/>
    <col min="14106" max="14106" width="5.88671875" style="1" customWidth="1"/>
    <col min="14107" max="14108" width="6.44140625" style="1" customWidth="1"/>
    <col min="14109" max="14112" width="5.6640625" style="1" customWidth="1"/>
    <col min="14113" max="14113" width="6.33203125" style="1" customWidth="1"/>
    <col min="14114" max="14114" width="5.6640625" style="1" customWidth="1"/>
    <col min="14115" max="14115" width="7.33203125" style="1" customWidth="1"/>
    <col min="14116" max="14116" width="7.44140625" style="1" customWidth="1"/>
    <col min="14117" max="14344" width="8.88671875" style="1"/>
    <col min="14345" max="14345" width="3" style="1" customWidth="1"/>
    <col min="14346" max="14346" width="31.6640625" style="1" customWidth="1"/>
    <col min="14347" max="14347" width="6.6640625" style="1" customWidth="1"/>
    <col min="14348" max="14348" width="6.88671875" style="1" customWidth="1"/>
    <col min="14349" max="14349" width="6.109375" style="1" customWidth="1"/>
    <col min="14350" max="14354" width="7.88671875" style="1" customWidth="1"/>
    <col min="14355" max="14355" width="6.5546875" style="1" customWidth="1"/>
    <col min="14356" max="14356" width="6.44140625" style="1" customWidth="1"/>
    <col min="14357" max="14357" width="6" style="1" customWidth="1"/>
    <col min="14358" max="14358" width="5.6640625" style="1" customWidth="1"/>
    <col min="14359" max="14359" width="6.5546875" style="1" customWidth="1"/>
    <col min="14360" max="14361" width="6.33203125" style="1" customWidth="1"/>
    <col min="14362" max="14362" width="5.88671875" style="1" customWidth="1"/>
    <col min="14363" max="14364" width="6.44140625" style="1" customWidth="1"/>
    <col min="14365" max="14368" width="5.6640625" style="1" customWidth="1"/>
    <col min="14369" max="14369" width="6.33203125" style="1" customWidth="1"/>
    <col min="14370" max="14370" width="5.6640625" style="1" customWidth="1"/>
    <col min="14371" max="14371" width="7.33203125" style="1" customWidth="1"/>
    <col min="14372" max="14372" width="7.44140625" style="1" customWidth="1"/>
    <col min="14373" max="14600" width="8.88671875" style="1"/>
    <col min="14601" max="14601" width="3" style="1" customWidth="1"/>
    <col min="14602" max="14602" width="31.6640625" style="1" customWidth="1"/>
    <col min="14603" max="14603" width="6.6640625" style="1" customWidth="1"/>
    <col min="14604" max="14604" width="6.88671875" style="1" customWidth="1"/>
    <col min="14605" max="14605" width="6.109375" style="1" customWidth="1"/>
    <col min="14606" max="14610" width="7.88671875" style="1" customWidth="1"/>
    <col min="14611" max="14611" width="6.5546875" style="1" customWidth="1"/>
    <col min="14612" max="14612" width="6.44140625" style="1" customWidth="1"/>
    <col min="14613" max="14613" width="6" style="1" customWidth="1"/>
    <col min="14614" max="14614" width="5.6640625" style="1" customWidth="1"/>
    <col min="14615" max="14615" width="6.5546875" style="1" customWidth="1"/>
    <col min="14616" max="14617" width="6.33203125" style="1" customWidth="1"/>
    <col min="14618" max="14618" width="5.88671875" style="1" customWidth="1"/>
    <col min="14619" max="14620" width="6.44140625" style="1" customWidth="1"/>
    <col min="14621" max="14624" width="5.6640625" style="1" customWidth="1"/>
    <col min="14625" max="14625" width="6.33203125" style="1" customWidth="1"/>
    <col min="14626" max="14626" width="5.6640625" style="1" customWidth="1"/>
    <col min="14627" max="14627" width="7.33203125" style="1" customWidth="1"/>
    <col min="14628" max="14628" width="7.44140625" style="1" customWidth="1"/>
    <col min="14629" max="14856" width="8.88671875" style="1"/>
    <col min="14857" max="14857" width="3" style="1" customWidth="1"/>
    <col min="14858" max="14858" width="31.6640625" style="1" customWidth="1"/>
    <col min="14859" max="14859" width="6.6640625" style="1" customWidth="1"/>
    <col min="14860" max="14860" width="6.88671875" style="1" customWidth="1"/>
    <col min="14861" max="14861" width="6.109375" style="1" customWidth="1"/>
    <col min="14862" max="14866" width="7.88671875" style="1" customWidth="1"/>
    <col min="14867" max="14867" width="6.5546875" style="1" customWidth="1"/>
    <col min="14868" max="14868" width="6.44140625" style="1" customWidth="1"/>
    <col min="14869" max="14869" width="6" style="1" customWidth="1"/>
    <col min="14870" max="14870" width="5.6640625" style="1" customWidth="1"/>
    <col min="14871" max="14871" width="6.5546875" style="1" customWidth="1"/>
    <col min="14872" max="14873" width="6.33203125" style="1" customWidth="1"/>
    <col min="14874" max="14874" width="5.88671875" style="1" customWidth="1"/>
    <col min="14875" max="14876" width="6.44140625" style="1" customWidth="1"/>
    <col min="14877" max="14880" width="5.6640625" style="1" customWidth="1"/>
    <col min="14881" max="14881" width="6.33203125" style="1" customWidth="1"/>
    <col min="14882" max="14882" width="5.6640625" style="1" customWidth="1"/>
    <col min="14883" max="14883" width="7.33203125" style="1" customWidth="1"/>
    <col min="14884" max="14884" width="7.44140625" style="1" customWidth="1"/>
    <col min="14885" max="15112" width="8.88671875" style="1"/>
    <col min="15113" max="15113" width="3" style="1" customWidth="1"/>
    <col min="15114" max="15114" width="31.6640625" style="1" customWidth="1"/>
    <col min="15115" max="15115" width="6.6640625" style="1" customWidth="1"/>
    <col min="15116" max="15116" width="6.88671875" style="1" customWidth="1"/>
    <col min="15117" max="15117" width="6.109375" style="1" customWidth="1"/>
    <col min="15118" max="15122" width="7.88671875" style="1" customWidth="1"/>
    <col min="15123" max="15123" width="6.5546875" style="1" customWidth="1"/>
    <col min="15124" max="15124" width="6.44140625" style="1" customWidth="1"/>
    <col min="15125" max="15125" width="6" style="1" customWidth="1"/>
    <col min="15126" max="15126" width="5.6640625" style="1" customWidth="1"/>
    <col min="15127" max="15127" width="6.5546875" style="1" customWidth="1"/>
    <col min="15128" max="15129" width="6.33203125" style="1" customWidth="1"/>
    <col min="15130" max="15130" width="5.88671875" style="1" customWidth="1"/>
    <col min="15131" max="15132" width="6.44140625" style="1" customWidth="1"/>
    <col min="15133" max="15136" width="5.6640625" style="1" customWidth="1"/>
    <col min="15137" max="15137" width="6.33203125" style="1" customWidth="1"/>
    <col min="15138" max="15138" width="5.6640625" style="1" customWidth="1"/>
    <col min="15139" max="15139" width="7.33203125" style="1" customWidth="1"/>
    <col min="15140" max="15140" width="7.44140625" style="1" customWidth="1"/>
    <col min="15141" max="15368" width="8.88671875" style="1"/>
    <col min="15369" max="15369" width="3" style="1" customWidth="1"/>
    <col min="15370" max="15370" width="31.6640625" style="1" customWidth="1"/>
    <col min="15371" max="15371" width="6.6640625" style="1" customWidth="1"/>
    <col min="15372" max="15372" width="6.88671875" style="1" customWidth="1"/>
    <col min="15373" max="15373" width="6.109375" style="1" customWidth="1"/>
    <col min="15374" max="15378" width="7.88671875" style="1" customWidth="1"/>
    <col min="15379" max="15379" width="6.5546875" style="1" customWidth="1"/>
    <col min="15380" max="15380" width="6.44140625" style="1" customWidth="1"/>
    <col min="15381" max="15381" width="6" style="1" customWidth="1"/>
    <col min="15382" max="15382" width="5.6640625" style="1" customWidth="1"/>
    <col min="15383" max="15383" width="6.5546875" style="1" customWidth="1"/>
    <col min="15384" max="15385" width="6.33203125" style="1" customWidth="1"/>
    <col min="15386" max="15386" width="5.88671875" style="1" customWidth="1"/>
    <col min="15387" max="15388" width="6.44140625" style="1" customWidth="1"/>
    <col min="15389" max="15392" width="5.6640625" style="1" customWidth="1"/>
    <col min="15393" max="15393" width="6.33203125" style="1" customWidth="1"/>
    <col min="15394" max="15394" width="5.6640625" style="1" customWidth="1"/>
    <col min="15395" max="15395" width="7.33203125" style="1" customWidth="1"/>
    <col min="15396" max="15396" width="7.44140625" style="1" customWidth="1"/>
    <col min="15397" max="15624" width="8.88671875" style="1"/>
    <col min="15625" max="15625" width="3" style="1" customWidth="1"/>
    <col min="15626" max="15626" width="31.6640625" style="1" customWidth="1"/>
    <col min="15627" max="15627" width="6.6640625" style="1" customWidth="1"/>
    <col min="15628" max="15628" width="6.88671875" style="1" customWidth="1"/>
    <col min="15629" max="15629" width="6.109375" style="1" customWidth="1"/>
    <col min="15630" max="15634" width="7.88671875" style="1" customWidth="1"/>
    <col min="15635" max="15635" width="6.5546875" style="1" customWidth="1"/>
    <col min="15636" max="15636" width="6.44140625" style="1" customWidth="1"/>
    <col min="15637" max="15637" width="6" style="1" customWidth="1"/>
    <col min="15638" max="15638" width="5.6640625" style="1" customWidth="1"/>
    <col min="15639" max="15639" width="6.5546875" style="1" customWidth="1"/>
    <col min="15640" max="15641" width="6.33203125" style="1" customWidth="1"/>
    <col min="15642" max="15642" width="5.88671875" style="1" customWidth="1"/>
    <col min="15643" max="15644" width="6.44140625" style="1" customWidth="1"/>
    <col min="15645" max="15648" width="5.6640625" style="1" customWidth="1"/>
    <col min="15649" max="15649" width="6.33203125" style="1" customWidth="1"/>
    <col min="15650" max="15650" width="5.6640625" style="1" customWidth="1"/>
    <col min="15651" max="15651" width="7.33203125" style="1" customWidth="1"/>
    <col min="15652" max="15652" width="7.44140625" style="1" customWidth="1"/>
    <col min="15653" max="15880" width="8.88671875" style="1"/>
    <col min="15881" max="15881" width="3" style="1" customWidth="1"/>
    <col min="15882" max="15882" width="31.6640625" style="1" customWidth="1"/>
    <col min="15883" max="15883" width="6.6640625" style="1" customWidth="1"/>
    <col min="15884" max="15884" width="6.88671875" style="1" customWidth="1"/>
    <col min="15885" max="15885" width="6.109375" style="1" customWidth="1"/>
    <col min="15886" max="15890" width="7.88671875" style="1" customWidth="1"/>
    <col min="15891" max="15891" width="6.5546875" style="1" customWidth="1"/>
    <col min="15892" max="15892" width="6.44140625" style="1" customWidth="1"/>
    <col min="15893" max="15893" width="6" style="1" customWidth="1"/>
    <col min="15894" max="15894" width="5.6640625" style="1" customWidth="1"/>
    <col min="15895" max="15895" width="6.5546875" style="1" customWidth="1"/>
    <col min="15896" max="15897" width="6.33203125" style="1" customWidth="1"/>
    <col min="15898" max="15898" width="5.88671875" style="1" customWidth="1"/>
    <col min="15899" max="15900" width="6.44140625" style="1" customWidth="1"/>
    <col min="15901" max="15904" width="5.6640625" style="1" customWidth="1"/>
    <col min="15905" max="15905" width="6.33203125" style="1" customWidth="1"/>
    <col min="15906" max="15906" width="5.6640625" style="1" customWidth="1"/>
    <col min="15907" max="15907" width="7.33203125" style="1" customWidth="1"/>
    <col min="15908" max="15908" width="7.44140625" style="1" customWidth="1"/>
    <col min="15909" max="16136" width="8.88671875" style="1"/>
    <col min="16137" max="16137" width="3" style="1" customWidth="1"/>
    <col min="16138" max="16138" width="31.6640625" style="1" customWidth="1"/>
    <col min="16139" max="16139" width="6.6640625" style="1" customWidth="1"/>
    <col min="16140" max="16140" width="6.88671875" style="1" customWidth="1"/>
    <col min="16141" max="16141" width="6.109375" style="1" customWidth="1"/>
    <col min="16142" max="16146" width="7.88671875" style="1" customWidth="1"/>
    <col min="16147" max="16147" width="6.5546875" style="1" customWidth="1"/>
    <col min="16148" max="16148" width="6.44140625" style="1" customWidth="1"/>
    <col min="16149" max="16149" width="6" style="1" customWidth="1"/>
    <col min="16150" max="16150" width="5.6640625" style="1" customWidth="1"/>
    <col min="16151" max="16151" width="6.5546875" style="1" customWidth="1"/>
    <col min="16152" max="16153" width="6.33203125" style="1" customWidth="1"/>
    <col min="16154" max="16154" width="5.88671875" style="1" customWidth="1"/>
    <col min="16155" max="16156" width="6.44140625" style="1" customWidth="1"/>
    <col min="16157" max="16160" width="5.6640625" style="1" customWidth="1"/>
    <col min="16161" max="16161" width="6.33203125" style="1" customWidth="1"/>
    <col min="16162" max="16162" width="5.6640625" style="1" customWidth="1"/>
    <col min="16163" max="16163" width="7.33203125" style="1" customWidth="1"/>
    <col min="16164" max="16164" width="7.44140625" style="1" customWidth="1"/>
    <col min="16165" max="16384" width="8.88671875" style="1"/>
  </cols>
  <sheetData>
    <row r="1" spans="1:38" ht="12.75" customHeight="1" x14ac:dyDescent="0.25"/>
    <row r="2" spans="1:38" ht="12.75" customHeight="1" x14ac:dyDescent="0.25"/>
    <row r="3" spans="1:38" ht="19.2" customHeight="1" x14ac:dyDescent="0.25">
      <c r="A3" s="168" t="s">
        <v>82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</row>
    <row r="4" spans="1:38" ht="21" customHeight="1" x14ac:dyDescent="0.3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</row>
    <row r="5" spans="1:38" ht="12.7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70"/>
      <c r="N5" s="170"/>
      <c r="O5" s="170"/>
      <c r="P5" s="170"/>
      <c r="Q5" s="170"/>
      <c r="R5" s="170"/>
      <c r="S5" s="170"/>
      <c r="T5" s="171"/>
      <c r="U5" s="171"/>
      <c r="V5" s="171"/>
      <c r="W5" s="171"/>
      <c r="X5" s="171"/>
      <c r="Y5" s="171"/>
      <c r="Z5" s="171"/>
      <c r="AL5" s="3" t="s">
        <v>0</v>
      </c>
    </row>
    <row r="6" spans="1:38" ht="46.95" customHeight="1" x14ac:dyDescent="0.25">
      <c r="A6" s="172" t="s">
        <v>1</v>
      </c>
      <c r="B6" s="175" t="s">
        <v>2</v>
      </c>
      <c r="C6" s="178" t="s">
        <v>3</v>
      </c>
      <c r="D6" s="179"/>
      <c r="E6" s="179"/>
      <c r="F6" s="179"/>
      <c r="G6" s="179"/>
      <c r="H6" s="180"/>
      <c r="I6" s="178" t="s">
        <v>76</v>
      </c>
      <c r="J6" s="179"/>
      <c r="K6" s="179"/>
      <c r="L6" s="180"/>
      <c r="M6" s="178" t="s">
        <v>4</v>
      </c>
      <c r="N6" s="179"/>
      <c r="O6" s="179"/>
      <c r="P6" s="180"/>
      <c r="Q6" s="178" t="s">
        <v>77</v>
      </c>
      <c r="R6" s="179"/>
      <c r="S6" s="180"/>
      <c r="T6" s="178" t="s">
        <v>5</v>
      </c>
      <c r="U6" s="179"/>
      <c r="V6" s="179"/>
      <c r="W6" s="178" t="s">
        <v>6</v>
      </c>
      <c r="X6" s="179"/>
      <c r="Y6" s="179"/>
      <c r="Z6" s="179"/>
      <c r="AA6" s="178" t="s">
        <v>7</v>
      </c>
      <c r="AB6" s="179"/>
      <c r="AC6" s="179"/>
      <c r="AD6" s="180"/>
      <c r="AE6" s="197" t="s">
        <v>8</v>
      </c>
      <c r="AF6" s="198"/>
      <c r="AG6" s="198"/>
      <c r="AH6" s="199"/>
      <c r="AI6" s="189" t="s">
        <v>9</v>
      </c>
      <c r="AJ6" s="190"/>
      <c r="AK6" s="191"/>
      <c r="AL6" s="192"/>
    </row>
    <row r="7" spans="1:38" ht="25.95" customHeight="1" x14ac:dyDescent="0.25">
      <c r="A7" s="173"/>
      <c r="B7" s="176"/>
      <c r="C7" s="193" t="s">
        <v>10</v>
      </c>
      <c r="D7" s="187" t="s">
        <v>11</v>
      </c>
      <c r="E7" s="187" t="s">
        <v>87</v>
      </c>
      <c r="F7" s="183" t="s">
        <v>12</v>
      </c>
      <c r="G7" s="187" t="s">
        <v>13</v>
      </c>
      <c r="H7" s="195" t="s">
        <v>14</v>
      </c>
      <c r="I7" s="181" t="s">
        <v>10</v>
      </c>
      <c r="J7" s="183" t="s">
        <v>11</v>
      </c>
      <c r="K7" s="183" t="s">
        <v>12</v>
      </c>
      <c r="L7" s="185" t="s">
        <v>14</v>
      </c>
      <c r="M7" s="181" t="s">
        <v>10</v>
      </c>
      <c r="N7" s="183" t="s">
        <v>11</v>
      </c>
      <c r="O7" s="183" t="s">
        <v>12</v>
      </c>
      <c r="P7" s="185" t="s">
        <v>14</v>
      </c>
      <c r="Q7" s="181" t="s">
        <v>10</v>
      </c>
      <c r="R7" s="183" t="s">
        <v>11</v>
      </c>
      <c r="S7" s="185" t="s">
        <v>14</v>
      </c>
      <c r="T7" s="181" t="s">
        <v>10</v>
      </c>
      <c r="U7" s="183" t="s">
        <v>13</v>
      </c>
      <c r="V7" s="204" t="s">
        <v>14</v>
      </c>
      <c r="W7" s="181" t="s">
        <v>10</v>
      </c>
      <c r="X7" s="183" t="s">
        <v>11</v>
      </c>
      <c r="Y7" s="183" t="s">
        <v>12</v>
      </c>
      <c r="Z7" s="214" t="s">
        <v>14</v>
      </c>
      <c r="AA7" s="181" t="s">
        <v>10</v>
      </c>
      <c r="AB7" s="183" t="s">
        <v>11</v>
      </c>
      <c r="AC7" s="183" t="s">
        <v>12</v>
      </c>
      <c r="AD7" s="185" t="s">
        <v>14</v>
      </c>
      <c r="AE7" s="181" t="s">
        <v>10</v>
      </c>
      <c r="AF7" s="183" t="s">
        <v>11</v>
      </c>
      <c r="AG7" s="183" t="s">
        <v>12</v>
      </c>
      <c r="AH7" s="185" t="s">
        <v>14</v>
      </c>
      <c r="AI7" s="210" t="s">
        <v>11</v>
      </c>
      <c r="AJ7" s="212" t="s">
        <v>12</v>
      </c>
      <c r="AK7" s="187" t="s">
        <v>13</v>
      </c>
      <c r="AL7" s="206" t="s">
        <v>14</v>
      </c>
    </row>
    <row r="8" spans="1:38" ht="57.75" customHeight="1" thickBot="1" x14ac:dyDescent="0.3">
      <c r="A8" s="174"/>
      <c r="B8" s="177"/>
      <c r="C8" s="194"/>
      <c r="D8" s="188"/>
      <c r="E8" s="188"/>
      <c r="F8" s="184"/>
      <c r="G8" s="188"/>
      <c r="H8" s="196"/>
      <c r="I8" s="182"/>
      <c r="J8" s="184"/>
      <c r="K8" s="184"/>
      <c r="L8" s="186"/>
      <c r="M8" s="182"/>
      <c r="N8" s="184"/>
      <c r="O8" s="184"/>
      <c r="P8" s="186"/>
      <c r="Q8" s="182"/>
      <c r="R8" s="184"/>
      <c r="S8" s="186"/>
      <c r="T8" s="182"/>
      <c r="U8" s="184"/>
      <c r="V8" s="205"/>
      <c r="W8" s="182"/>
      <c r="X8" s="184"/>
      <c r="Y8" s="184"/>
      <c r="Z8" s="215"/>
      <c r="AA8" s="182"/>
      <c r="AB8" s="184"/>
      <c r="AC8" s="184"/>
      <c r="AD8" s="186"/>
      <c r="AE8" s="182"/>
      <c r="AF8" s="184"/>
      <c r="AG8" s="184"/>
      <c r="AH8" s="186"/>
      <c r="AI8" s="211"/>
      <c r="AJ8" s="213"/>
      <c r="AK8" s="188"/>
      <c r="AL8" s="207"/>
    </row>
    <row r="9" spans="1:38" s="13" customFormat="1" ht="15.9" customHeight="1" thickTop="1" x14ac:dyDescent="0.25">
      <c r="A9" s="4" t="s">
        <v>15</v>
      </c>
      <c r="B9" s="5" t="s">
        <v>16</v>
      </c>
      <c r="C9" s="6" t="s">
        <v>17</v>
      </c>
      <c r="D9" s="120">
        <v>-19100</v>
      </c>
      <c r="E9" s="140"/>
      <c r="F9" s="121">
        <v>-800</v>
      </c>
      <c r="G9" s="122"/>
      <c r="H9" s="10">
        <f>D9+F9+G9</f>
        <v>-19900</v>
      </c>
      <c r="I9" s="119" t="s">
        <v>18</v>
      </c>
      <c r="J9" s="126"/>
      <c r="K9" s="130"/>
      <c r="L9" s="117">
        <f>J9</f>
        <v>0</v>
      </c>
      <c r="M9" s="9" t="s">
        <v>19</v>
      </c>
      <c r="N9" s="122">
        <v>3000</v>
      </c>
      <c r="O9" s="138"/>
      <c r="P9" s="8">
        <f>N9</f>
        <v>3000</v>
      </c>
      <c r="Q9" s="9" t="s">
        <v>20</v>
      </c>
      <c r="R9" s="122">
        <v>2000</v>
      </c>
      <c r="S9" s="8">
        <f>R9</f>
        <v>2000</v>
      </c>
      <c r="T9" s="9" t="s">
        <v>21</v>
      </c>
      <c r="U9" s="122"/>
      <c r="V9" s="11">
        <f>U9</f>
        <v>0</v>
      </c>
      <c r="W9" s="9" t="s">
        <v>78</v>
      </c>
      <c r="X9" s="122"/>
      <c r="Y9" s="122"/>
      <c r="Z9" s="10">
        <f t="shared" ref="Z9:Z15" si="0">X9+Y9</f>
        <v>0</v>
      </c>
      <c r="AA9" s="12"/>
      <c r="AB9" s="7"/>
      <c r="AC9" s="7"/>
      <c r="AD9" s="8"/>
      <c r="AE9" s="6"/>
      <c r="AF9" s="7"/>
      <c r="AG9" s="7"/>
      <c r="AH9" s="8">
        <f>AF9+AG9</f>
        <v>0</v>
      </c>
      <c r="AI9" s="12">
        <f>D9+J9+N9+R9+X9+AB9+AF9+E9</f>
        <v>-14100</v>
      </c>
      <c r="AJ9" s="7">
        <v>-800</v>
      </c>
      <c r="AK9" s="7">
        <f t="shared" ref="AK9:AK28" si="1">G9+U9</f>
        <v>0</v>
      </c>
      <c r="AL9" s="8">
        <f>AI9+AJ9+AK9</f>
        <v>-14900</v>
      </c>
    </row>
    <row r="10" spans="1:38" ht="15.9" customHeight="1" x14ac:dyDescent="0.25">
      <c r="A10" s="14" t="s">
        <v>22</v>
      </c>
      <c r="B10" s="15" t="s">
        <v>68</v>
      </c>
      <c r="C10" s="16" t="s">
        <v>23</v>
      </c>
      <c r="D10" s="103">
        <f>-21700+39900</f>
        <v>18200</v>
      </c>
      <c r="E10" s="103"/>
      <c r="F10" s="123"/>
      <c r="G10" s="103">
        <v>-300</v>
      </c>
      <c r="H10" s="111">
        <f t="shared" ref="H10:H28" si="2">D10+F10+G10</f>
        <v>17900</v>
      </c>
      <c r="I10" s="18" t="s">
        <v>24</v>
      </c>
      <c r="J10" s="103">
        <f>-300+100</f>
        <v>-200</v>
      </c>
      <c r="K10" s="111"/>
      <c r="L10" s="20">
        <f>J10</f>
        <v>-200</v>
      </c>
      <c r="M10" s="18" t="s">
        <v>25</v>
      </c>
      <c r="N10" s="103">
        <v>1000</v>
      </c>
      <c r="O10" s="111"/>
      <c r="P10" s="20">
        <f t="shared" ref="P10:P28" si="3">N10</f>
        <v>1000</v>
      </c>
      <c r="Q10" s="18" t="s">
        <v>26</v>
      </c>
      <c r="R10" s="103">
        <f>-1300+4800</f>
        <v>3500</v>
      </c>
      <c r="S10" s="20">
        <f t="shared" ref="S10:S29" si="4">R10</f>
        <v>3500</v>
      </c>
      <c r="T10" s="18" t="s">
        <v>27</v>
      </c>
      <c r="U10" s="103">
        <v>-100</v>
      </c>
      <c r="V10" s="21">
        <f t="shared" ref="V10:V28" si="5">U10</f>
        <v>-100</v>
      </c>
      <c r="W10" s="18" t="s">
        <v>79</v>
      </c>
      <c r="X10" s="103">
        <v>100</v>
      </c>
      <c r="Y10" s="103"/>
      <c r="Z10" s="19">
        <f t="shared" si="0"/>
        <v>100</v>
      </c>
      <c r="AA10" s="22"/>
      <c r="AB10" s="17"/>
      <c r="AC10" s="17"/>
      <c r="AD10" s="20"/>
      <c r="AE10" s="16"/>
      <c r="AF10" s="17"/>
      <c r="AG10" s="17"/>
      <c r="AH10" s="20">
        <f>AF10+AG10</f>
        <v>0</v>
      </c>
      <c r="AI10" s="22">
        <f t="shared" ref="AI10:AI11" si="6">D10+J10+N10+R10+X10+AB10+AF10+E10</f>
        <v>22600</v>
      </c>
      <c r="AJ10" s="17">
        <f t="shared" ref="AJ10:AJ28" si="7">Y10+AC10+AG10</f>
        <v>0</v>
      </c>
      <c r="AK10" s="17">
        <f t="shared" si="1"/>
        <v>-400</v>
      </c>
      <c r="AL10" s="20">
        <f t="shared" ref="AL10:AL28" si="8">AI10+AJ10+AK10</f>
        <v>22200</v>
      </c>
    </row>
    <row r="11" spans="1:38" s="13" customFormat="1" ht="15.9" customHeight="1" thickBot="1" x14ac:dyDescent="0.3">
      <c r="A11" s="23" t="s">
        <v>28</v>
      </c>
      <c r="B11" s="24" t="s">
        <v>69</v>
      </c>
      <c r="C11" s="25" t="s">
        <v>29</v>
      </c>
      <c r="D11" s="124">
        <v>10400</v>
      </c>
      <c r="E11" s="124"/>
      <c r="F11" s="125"/>
      <c r="G11" s="124">
        <v>-100</v>
      </c>
      <c r="H11" s="29">
        <f t="shared" si="2"/>
        <v>10300</v>
      </c>
      <c r="I11" s="28" t="s">
        <v>30</v>
      </c>
      <c r="J11" s="124">
        <v>100</v>
      </c>
      <c r="K11" s="131"/>
      <c r="L11" s="27">
        <f>J11+K11</f>
        <v>100</v>
      </c>
      <c r="M11" s="28" t="s">
        <v>31</v>
      </c>
      <c r="N11" s="124">
        <v>3200</v>
      </c>
      <c r="O11" s="131"/>
      <c r="P11" s="27">
        <f t="shared" si="3"/>
        <v>3200</v>
      </c>
      <c r="Q11" s="28" t="s">
        <v>32</v>
      </c>
      <c r="R11" s="124">
        <f>1500</f>
        <v>1500</v>
      </c>
      <c r="S11" s="27">
        <f t="shared" si="4"/>
        <v>1500</v>
      </c>
      <c r="T11" s="28" t="s">
        <v>33</v>
      </c>
      <c r="U11" s="124"/>
      <c r="V11" s="30">
        <f t="shared" si="5"/>
        <v>0</v>
      </c>
      <c r="W11" s="28" t="s">
        <v>80</v>
      </c>
      <c r="X11" s="124">
        <v>400</v>
      </c>
      <c r="Y11" s="124"/>
      <c r="Z11" s="29">
        <f t="shared" si="0"/>
        <v>400</v>
      </c>
      <c r="AA11" s="31"/>
      <c r="AB11" s="26"/>
      <c r="AC11" s="26"/>
      <c r="AD11" s="27"/>
      <c r="AE11" s="25"/>
      <c r="AF11" s="26"/>
      <c r="AG11" s="26"/>
      <c r="AH11" s="27">
        <f>AF11+AG11</f>
        <v>0</v>
      </c>
      <c r="AI11" s="31">
        <f t="shared" si="6"/>
        <v>15600</v>
      </c>
      <c r="AJ11" s="26">
        <f>K11</f>
        <v>0</v>
      </c>
      <c r="AK11" s="26">
        <f t="shared" si="1"/>
        <v>-100</v>
      </c>
      <c r="AL11" s="27">
        <f>AI11+AJ11+AK11</f>
        <v>15500</v>
      </c>
    </row>
    <row r="12" spans="1:38" ht="15.9" customHeight="1" thickTop="1" thickBot="1" x14ac:dyDescent="0.3">
      <c r="A12" s="32"/>
      <c r="B12" s="33" t="s">
        <v>34</v>
      </c>
      <c r="C12" s="34"/>
      <c r="D12" s="35">
        <f>SUM(D9:D11)</f>
        <v>9500</v>
      </c>
      <c r="E12" s="35"/>
      <c r="F12" s="35">
        <f>SUM(F9:F11)</f>
        <v>-800</v>
      </c>
      <c r="G12" s="35">
        <f t="shared" ref="G12" si="9">SUM(G9:G11)</f>
        <v>-400</v>
      </c>
      <c r="H12" s="36">
        <f t="shared" si="2"/>
        <v>8300</v>
      </c>
      <c r="I12" s="34"/>
      <c r="J12" s="100">
        <f>SUM(J9:J11)</f>
        <v>-100</v>
      </c>
      <c r="K12" s="100">
        <f t="shared" ref="K12:L12" si="10">SUM(K9:K11)</f>
        <v>0</v>
      </c>
      <c r="L12" s="100">
        <f t="shared" si="10"/>
        <v>-100</v>
      </c>
      <c r="M12" s="34"/>
      <c r="N12" s="35">
        <f>N9+N10+N11</f>
        <v>7200</v>
      </c>
      <c r="O12" s="36"/>
      <c r="P12" s="37">
        <f t="shared" si="3"/>
        <v>7200</v>
      </c>
      <c r="Q12" s="34"/>
      <c r="R12" s="35">
        <f>SUM(R9:R11)</f>
        <v>7000</v>
      </c>
      <c r="S12" s="37">
        <f t="shared" si="4"/>
        <v>7000</v>
      </c>
      <c r="T12" s="34"/>
      <c r="U12" s="35">
        <f>U11+U10+U9</f>
        <v>-100</v>
      </c>
      <c r="V12" s="38">
        <f t="shared" si="5"/>
        <v>-100</v>
      </c>
      <c r="W12" s="34"/>
      <c r="X12" s="35">
        <f>X11+X10+X9</f>
        <v>500</v>
      </c>
      <c r="Y12" s="35">
        <f>Y11+Y10+Y9</f>
        <v>0</v>
      </c>
      <c r="Z12" s="36">
        <f t="shared" si="0"/>
        <v>500</v>
      </c>
      <c r="AA12" s="39"/>
      <c r="AB12" s="35"/>
      <c r="AC12" s="35"/>
      <c r="AD12" s="37"/>
      <c r="AE12" s="34"/>
      <c r="AF12" s="35">
        <f>SUM(AF9:AF11)</f>
        <v>0</v>
      </c>
      <c r="AG12" s="35">
        <f>SUM(AG9:AG11)</f>
        <v>0</v>
      </c>
      <c r="AH12" s="37">
        <f>SUM(AH9:AH11)</f>
        <v>0</v>
      </c>
      <c r="AI12" s="118">
        <f t="shared" ref="AI12:AI26" si="11">D12+J12+N12+R12+X12+AB12+AF12</f>
        <v>24100</v>
      </c>
      <c r="AJ12" s="35">
        <f>AJ9+AJ10+AJ11</f>
        <v>-800</v>
      </c>
      <c r="AK12" s="36">
        <f t="shared" si="1"/>
        <v>-500</v>
      </c>
      <c r="AL12" s="37">
        <f t="shared" si="8"/>
        <v>22800</v>
      </c>
    </row>
    <row r="13" spans="1:38" ht="15.9" customHeight="1" thickTop="1" thickBot="1" x14ac:dyDescent="0.3">
      <c r="A13" s="14" t="s">
        <v>15</v>
      </c>
      <c r="B13" s="15" t="s">
        <v>70</v>
      </c>
      <c r="C13" s="16" t="s">
        <v>35</v>
      </c>
      <c r="D13" s="103">
        <f>62900-1000</f>
        <v>61900</v>
      </c>
      <c r="E13" s="103">
        <v>1000</v>
      </c>
      <c r="F13" s="123">
        <v>800</v>
      </c>
      <c r="G13" s="103">
        <v>-200</v>
      </c>
      <c r="H13" s="19">
        <f>D13+F13+G13+E13</f>
        <v>63500</v>
      </c>
      <c r="I13" s="45" t="s">
        <v>36</v>
      </c>
      <c r="J13" s="127">
        <v>-200</v>
      </c>
      <c r="K13" s="134"/>
      <c r="L13" s="42">
        <f>J13</f>
        <v>-200</v>
      </c>
      <c r="M13" s="18" t="s">
        <v>37</v>
      </c>
      <c r="N13" s="103">
        <v>2900</v>
      </c>
      <c r="O13" s="111"/>
      <c r="P13" s="20">
        <f t="shared" si="3"/>
        <v>2900</v>
      </c>
      <c r="Q13" s="18" t="s">
        <v>38</v>
      </c>
      <c r="R13" s="17">
        <v>11900</v>
      </c>
      <c r="S13" s="20">
        <f t="shared" si="4"/>
        <v>11900</v>
      </c>
      <c r="T13" s="18" t="s">
        <v>39</v>
      </c>
      <c r="U13" s="103">
        <v>-100</v>
      </c>
      <c r="V13" s="21">
        <f t="shared" si="5"/>
        <v>-100</v>
      </c>
      <c r="W13" s="18" t="s">
        <v>81</v>
      </c>
      <c r="X13" s="139"/>
      <c r="Y13" s="103"/>
      <c r="Z13" s="19">
        <f t="shared" si="0"/>
        <v>0</v>
      </c>
      <c r="AA13" s="40"/>
      <c r="AB13" s="41"/>
      <c r="AC13" s="41"/>
      <c r="AD13" s="42"/>
      <c r="AE13" s="16"/>
      <c r="AF13" s="17"/>
      <c r="AG13" s="17"/>
      <c r="AH13" s="20">
        <f>AF13+AG13</f>
        <v>0</v>
      </c>
      <c r="AI13" s="12">
        <f>D13+J13+N13+R13+X13+AB13+AF13+E13</f>
        <v>77500</v>
      </c>
      <c r="AJ13" s="17">
        <f>F13</f>
        <v>800</v>
      </c>
      <c r="AK13" s="19">
        <f t="shared" si="1"/>
        <v>-300</v>
      </c>
      <c r="AL13" s="117">
        <f t="shared" si="8"/>
        <v>78000</v>
      </c>
    </row>
    <row r="14" spans="1:38" ht="15.9" customHeight="1" thickTop="1" thickBot="1" x14ac:dyDescent="0.3">
      <c r="A14" s="43"/>
      <c r="B14" s="44" t="s">
        <v>40</v>
      </c>
      <c r="C14" s="45"/>
      <c r="D14" s="41">
        <f t="shared" ref="D14:G14" si="12">SUM(D13:D13)</f>
        <v>61900</v>
      </c>
      <c r="E14" s="41">
        <f t="shared" si="12"/>
        <v>1000</v>
      </c>
      <c r="F14" s="41">
        <f t="shared" si="12"/>
        <v>800</v>
      </c>
      <c r="G14" s="41">
        <f t="shared" si="12"/>
        <v>-200</v>
      </c>
      <c r="H14" s="46">
        <f>D14+F14+G14+E14</f>
        <v>63500</v>
      </c>
      <c r="I14" s="40"/>
      <c r="J14" s="101">
        <f>J13</f>
        <v>-200</v>
      </c>
      <c r="K14" s="135"/>
      <c r="L14" s="112">
        <f>J14</f>
        <v>-200</v>
      </c>
      <c r="M14" s="45"/>
      <c r="N14" s="41">
        <f>N13</f>
        <v>2900</v>
      </c>
      <c r="O14" s="46"/>
      <c r="P14" s="42">
        <f t="shared" si="3"/>
        <v>2900</v>
      </c>
      <c r="Q14" s="45"/>
      <c r="R14" s="41">
        <f>SUM(R13:R13)</f>
        <v>11900</v>
      </c>
      <c r="S14" s="42">
        <f t="shared" si="4"/>
        <v>11900</v>
      </c>
      <c r="T14" s="45"/>
      <c r="U14" s="41">
        <f>U13</f>
        <v>-100</v>
      </c>
      <c r="V14" s="47">
        <f t="shared" si="5"/>
        <v>-100</v>
      </c>
      <c r="W14" s="45"/>
      <c r="X14" s="41">
        <f>SUM(X13:X13)</f>
        <v>0</v>
      </c>
      <c r="Y14" s="41">
        <f>SUM(Y13:Y13)</f>
        <v>0</v>
      </c>
      <c r="Z14" s="46">
        <f t="shared" si="0"/>
        <v>0</v>
      </c>
      <c r="AA14" s="39"/>
      <c r="AB14" s="35"/>
      <c r="AC14" s="35"/>
      <c r="AD14" s="37"/>
      <c r="AE14" s="45"/>
      <c r="AF14" s="41">
        <f t="shared" ref="AF14:AH14" si="13">SUM(AF13:AF13)</f>
        <v>0</v>
      </c>
      <c r="AG14" s="41">
        <f t="shared" si="13"/>
        <v>0</v>
      </c>
      <c r="AH14" s="42">
        <f t="shared" si="13"/>
        <v>0</v>
      </c>
      <c r="AI14" s="40">
        <f>AI13</f>
        <v>77500</v>
      </c>
      <c r="AJ14" s="41">
        <f>AJ13</f>
        <v>800</v>
      </c>
      <c r="AK14" s="41">
        <f t="shared" si="1"/>
        <v>-300</v>
      </c>
      <c r="AL14" s="42">
        <f t="shared" si="8"/>
        <v>78000</v>
      </c>
    </row>
    <row r="15" spans="1:38" ht="15.9" customHeight="1" thickTop="1" x14ac:dyDescent="0.25">
      <c r="A15" s="48" t="s">
        <v>15</v>
      </c>
      <c r="B15" s="15" t="s">
        <v>68</v>
      </c>
      <c r="C15" s="16" t="s">
        <v>41</v>
      </c>
      <c r="D15" s="103">
        <v>2000</v>
      </c>
      <c r="E15" s="103"/>
      <c r="F15" s="123"/>
      <c r="G15" s="103"/>
      <c r="H15" s="19">
        <f t="shared" si="2"/>
        <v>2000</v>
      </c>
      <c r="I15" s="22"/>
      <c r="J15" s="17"/>
      <c r="K15" s="19"/>
      <c r="L15" s="20"/>
      <c r="M15" s="18"/>
      <c r="N15" s="17"/>
      <c r="O15" s="19"/>
      <c r="P15" s="20">
        <f t="shared" si="3"/>
        <v>0</v>
      </c>
      <c r="Q15" s="18"/>
      <c r="R15" s="17"/>
      <c r="S15" s="20">
        <f t="shared" si="4"/>
        <v>0</v>
      </c>
      <c r="T15" s="49"/>
      <c r="U15" s="17"/>
      <c r="V15" s="98">
        <f t="shared" si="5"/>
        <v>0</v>
      </c>
      <c r="W15" s="49"/>
      <c r="X15" s="17"/>
      <c r="Y15" s="17"/>
      <c r="Z15" s="19">
        <f t="shared" si="0"/>
        <v>0</v>
      </c>
      <c r="AA15" s="22"/>
      <c r="AB15" s="17"/>
      <c r="AC15" s="17"/>
      <c r="AD15" s="20"/>
      <c r="AE15" s="16"/>
      <c r="AF15" s="17"/>
      <c r="AG15" s="17"/>
      <c r="AH15" s="20">
        <f t="shared" ref="AH15:AH18" si="14">AF15+AG15</f>
        <v>0</v>
      </c>
      <c r="AI15" s="118">
        <f t="shared" ref="AI15:AI18" si="15">D15+J15+N15+R15+X15+AB15+AF15+E15</f>
        <v>2000</v>
      </c>
      <c r="AJ15" s="17">
        <f t="shared" si="7"/>
        <v>0</v>
      </c>
      <c r="AK15" s="17">
        <f t="shared" si="1"/>
        <v>0</v>
      </c>
      <c r="AL15" s="20">
        <f t="shared" si="8"/>
        <v>2000</v>
      </c>
    </row>
    <row r="16" spans="1:38" s="49" customFormat="1" ht="15.9" customHeight="1" x14ac:dyDescent="0.25">
      <c r="A16" s="50" t="s">
        <v>22</v>
      </c>
      <c r="B16" s="15" t="s">
        <v>71</v>
      </c>
      <c r="C16" s="16" t="s">
        <v>42</v>
      </c>
      <c r="D16" s="103">
        <v>4400</v>
      </c>
      <c r="E16" s="103"/>
      <c r="F16" s="123">
        <v>100</v>
      </c>
      <c r="G16" s="103"/>
      <c r="H16" s="19">
        <f t="shared" si="2"/>
        <v>4500</v>
      </c>
      <c r="I16" s="22"/>
      <c r="J16" s="17"/>
      <c r="K16" s="19"/>
      <c r="L16" s="20"/>
      <c r="M16" s="18"/>
      <c r="N16" s="17"/>
      <c r="O16" s="19"/>
      <c r="P16" s="20">
        <f t="shared" si="3"/>
        <v>0</v>
      </c>
      <c r="Q16" s="18"/>
      <c r="R16" s="17"/>
      <c r="S16" s="20">
        <f t="shared" si="4"/>
        <v>0</v>
      </c>
      <c r="T16" s="18"/>
      <c r="U16" s="17"/>
      <c r="V16" s="98">
        <f t="shared" si="5"/>
        <v>0</v>
      </c>
      <c r="W16" s="97"/>
      <c r="X16" s="17"/>
      <c r="Y16" s="17"/>
      <c r="Z16" s="19"/>
      <c r="AA16" s="22"/>
      <c r="AB16" s="17"/>
      <c r="AC16" s="17"/>
      <c r="AD16" s="20"/>
      <c r="AE16" s="16"/>
      <c r="AF16" s="17"/>
      <c r="AG16" s="17"/>
      <c r="AH16" s="20"/>
      <c r="AI16" s="22">
        <f t="shared" si="15"/>
        <v>4400</v>
      </c>
      <c r="AJ16" s="17">
        <f>F16</f>
        <v>100</v>
      </c>
      <c r="AK16" s="17">
        <f t="shared" si="1"/>
        <v>0</v>
      </c>
      <c r="AL16" s="20">
        <f t="shared" si="8"/>
        <v>4500</v>
      </c>
    </row>
    <row r="17" spans="1:264" ht="15.9" customHeight="1" x14ac:dyDescent="0.25">
      <c r="A17" s="14" t="s">
        <v>28</v>
      </c>
      <c r="B17" s="15" t="s">
        <v>43</v>
      </c>
      <c r="C17" s="16" t="s">
        <v>44</v>
      </c>
      <c r="D17" s="103">
        <v>4100</v>
      </c>
      <c r="E17" s="103"/>
      <c r="F17" s="123"/>
      <c r="G17" s="103"/>
      <c r="H17" s="19">
        <f t="shared" si="2"/>
        <v>4100</v>
      </c>
      <c r="I17" s="22"/>
      <c r="J17" s="17"/>
      <c r="K17" s="19"/>
      <c r="L17" s="20"/>
      <c r="M17" s="18"/>
      <c r="N17" s="17"/>
      <c r="O17" s="19"/>
      <c r="P17" s="20">
        <f t="shared" si="3"/>
        <v>0</v>
      </c>
      <c r="Q17" s="18"/>
      <c r="R17" s="17"/>
      <c r="S17" s="20">
        <f t="shared" si="4"/>
        <v>0</v>
      </c>
      <c r="T17" s="18"/>
      <c r="U17" s="17"/>
      <c r="V17" s="21">
        <f t="shared" si="5"/>
        <v>0</v>
      </c>
      <c r="W17" s="18"/>
      <c r="X17" s="17"/>
      <c r="Y17" s="17"/>
      <c r="Z17" s="19">
        <f t="shared" ref="Z17:Z22" si="16">X17+Y17</f>
        <v>0</v>
      </c>
      <c r="AA17" s="22"/>
      <c r="AB17" s="17"/>
      <c r="AC17" s="17"/>
      <c r="AD17" s="20"/>
      <c r="AE17" s="16"/>
      <c r="AF17" s="17"/>
      <c r="AG17" s="17"/>
      <c r="AH17" s="20">
        <f t="shared" si="14"/>
        <v>0</v>
      </c>
      <c r="AI17" s="22">
        <f t="shared" si="15"/>
        <v>4100</v>
      </c>
      <c r="AJ17" s="17">
        <f t="shared" si="7"/>
        <v>0</v>
      </c>
      <c r="AK17" s="17">
        <f t="shared" si="1"/>
        <v>0</v>
      </c>
      <c r="AL17" s="20">
        <f t="shared" si="8"/>
        <v>4100</v>
      </c>
    </row>
    <row r="18" spans="1:264" ht="15.9" customHeight="1" thickBot="1" x14ac:dyDescent="0.3">
      <c r="A18" s="23" t="s">
        <v>75</v>
      </c>
      <c r="B18" s="24" t="s">
        <v>72</v>
      </c>
      <c r="C18" s="25" t="s">
        <v>45</v>
      </c>
      <c r="D18" s="124">
        <v>1000</v>
      </c>
      <c r="E18" s="124"/>
      <c r="F18" s="125"/>
      <c r="G18" s="124"/>
      <c r="H18" s="29">
        <f t="shared" si="2"/>
        <v>1000</v>
      </c>
      <c r="I18" s="31"/>
      <c r="J18" s="26"/>
      <c r="K18" s="29"/>
      <c r="L18" s="27"/>
      <c r="M18" s="28"/>
      <c r="N18" s="26"/>
      <c r="O18" s="29"/>
      <c r="P18" s="27">
        <f t="shared" si="3"/>
        <v>0</v>
      </c>
      <c r="Q18" s="28"/>
      <c r="R18" s="26"/>
      <c r="S18" s="27">
        <f t="shared" si="4"/>
        <v>0</v>
      </c>
      <c r="T18" s="28"/>
      <c r="U18" s="26"/>
      <c r="V18" s="30">
        <f t="shared" si="5"/>
        <v>0</v>
      </c>
      <c r="W18" s="28"/>
      <c r="X18" s="26"/>
      <c r="Y18" s="26"/>
      <c r="Z18" s="29">
        <f t="shared" si="16"/>
        <v>0</v>
      </c>
      <c r="AA18" s="31"/>
      <c r="AB18" s="26"/>
      <c r="AC18" s="26"/>
      <c r="AD18" s="27"/>
      <c r="AE18" s="25"/>
      <c r="AF18" s="26"/>
      <c r="AG18" s="26"/>
      <c r="AH18" s="27">
        <f t="shared" si="14"/>
        <v>0</v>
      </c>
      <c r="AI18" s="22">
        <f t="shared" si="15"/>
        <v>1000</v>
      </c>
      <c r="AJ18" s="26">
        <f t="shared" si="7"/>
        <v>0</v>
      </c>
      <c r="AK18" s="26">
        <f t="shared" si="1"/>
        <v>0</v>
      </c>
      <c r="AL18" s="27">
        <f t="shared" si="8"/>
        <v>1000</v>
      </c>
    </row>
    <row r="19" spans="1:264" s="13" customFormat="1" ht="15.9" customHeight="1" thickTop="1" thickBot="1" x14ac:dyDescent="0.3">
      <c r="A19" s="51"/>
      <c r="B19" s="44" t="s">
        <v>46</v>
      </c>
      <c r="C19" s="45"/>
      <c r="D19" s="41">
        <f>SUM(D15:D18)</f>
        <v>11500</v>
      </c>
      <c r="E19" s="41"/>
      <c r="F19" s="41">
        <f>SUM(F15:F18)</f>
        <v>100</v>
      </c>
      <c r="G19" s="41">
        <f>SUM(G15:G18)</f>
        <v>0</v>
      </c>
      <c r="H19" s="46">
        <f t="shared" si="2"/>
        <v>11600</v>
      </c>
      <c r="I19" s="40"/>
      <c r="J19" s="101"/>
      <c r="K19" s="135"/>
      <c r="L19" s="112"/>
      <c r="M19" s="45"/>
      <c r="N19" s="41"/>
      <c r="O19" s="46"/>
      <c r="P19" s="42">
        <f t="shared" si="3"/>
        <v>0</v>
      </c>
      <c r="Q19" s="45"/>
      <c r="R19" s="41">
        <f>SUM(R15:R18)</f>
        <v>0</v>
      </c>
      <c r="S19" s="42">
        <f t="shared" si="4"/>
        <v>0</v>
      </c>
      <c r="T19" s="45"/>
      <c r="U19" s="41">
        <f>SUM(U15:U18)</f>
        <v>0</v>
      </c>
      <c r="V19" s="47">
        <f t="shared" si="5"/>
        <v>0</v>
      </c>
      <c r="W19" s="45"/>
      <c r="X19" s="41">
        <f>SUM(X15:X18)</f>
        <v>0</v>
      </c>
      <c r="Y19" s="41">
        <f>SUM(Y15:Y18)</f>
        <v>0</v>
      </c>
      <c r="Z19" s="46">
        <f t="shared" si="16"/>
        <v>0</v>
      </c>
      <c r="AA19" s="39"/>
      <c r="AB19" s="35"/>
      <c r="AC19" s="35"/>
      <c r="AD19" s="37"/>
      <c r="AE19" s="45"/>
      <c r="AF19" s="41">
        <f>SUM(AF15:AF18)</f>
        <v>0</v>
      </c>
      <c r="AG19" s="41">
        <f>SUM(AG15:AG18)</f>
        <v>0</v>
      </c>
      <c r="AH19" s="42">
        <f>SUM(AH15:AH18)</f>
        <v>0</v>
      </c>
      <c r="AI19" s="12">
        <f>D19+J19+N19+R19+X19+AB19+AF19</f>
        <v>11500</v>
      </c>
      <c r="AJ19" s="41">
        <f>AJ15+AJ16+AJ17+AJ18</f>
        <v>100</v>
      </c>
      <c r="AK19" s="41"/>
      <c r="AL19" s="42">
        <f t="shared" si="8"/>
        <v>11600</v>
      </c>
    </row>
    <row r="20" spans="1:264" s="13" customFormat="1" ht="15.9" customHeight="1" thickTop="1" x14ac:dyDescent="0.25">
      <c r="A20" s="52" t="s">
        <v>15</v>
      </c>
      <c r="B20" s="5" t="s">
        <v>43</v>
      </c>
      <c r="C20" s="6" t="s">
        <v>47</v>
      </c>
      <c r="D20" s="122">
        <f>2700-1100</f>
        <v>1600</v>
      </c>
      <c r="E20" s="126">
        <v>1100</v>
      </c>
      <c r="F20" s="121"/>
      <c r="G20" s="122"/>
      <c r="H20" s="10">
        <f>D20+F20+G20+E20</f>
        <v>2700</v>
      </c>
      <c r="I20" s="12"/>
      <c r="J20" s="7"/>
      <c r="K20" s="10"/>
      <c r="L20" s="8"/>
      <c r="M20" s="9" t="s">
        <v>48</v>
      </c>
      <c r="N20" s="122">
        <f>500+750</f>
        <v>1250</v>
      </c>
      <c r="O20" s="138"/>
      <c r="P20" s="8">
        <f t="shared" si="3"/>
        <v>1250</v>
      </c>
      <c r="Q20" s="9" t="s">
        <v>49</v>
      </c>
      <c r="R20" s="122">
        <v>1100</v>
      </c>
      <c r="S20" s="8">
        <f t="shared" si="4"/>
        <v>1100</v>
      </c>
      <c r="T20" s="9"/>
      <c r="U20" s="7"/>
      <c r="V20" s="11">
        <f t="shared" si="5"/>
        <v>0</v>
      </c>
      <c r="W20" s="9"/>
      <c r="X20" s="7"/>
      <c r="Y20" s="7"/>
      <c r="Z20" s="10">
        <f t="shared" si="16"/>
        <v>0</v>
      </c>
      <c r="AA20" s="12"/>
      <c r="AB20" s="7"/>
      <c r="AC20" s="7"/>
      <c r="AD20" s="8"/>
      <c r="AE20" s="6"/>
      <c r="AF20" s="7"/>
      <c r="AG20" s="7"/>
      <c r="AH20" s="8">
        <f>AF20+AG20</f>
        <v>0</v>
      </c>
      <c r="AI20" s="12">
        <f t="shared" ref="AI20:AI23" si="17">D20+J20+N20+R20+X20+AB20+AF20+E20</f>
        <v>5050</v>
      </c>
      <c r="AJ20" s="7">
        <f t="shared" si="7"/>
        <v>0</v>
      </c>
      <c r="AK20" s="7">
        <f t="shared" si="1"/>
        <v>0</v>
      </c>
      <c r="AL20" s="8">
        <f t="shared" si="8"/>
        <v>5050</v>
      </c>
    </row>
    <row r="21" spans="1:264" s="13" customFormat="1" ht="15.9" customHeight="1" x14ac:dyDescent="0.25">
      <c r="A21" s="14" t="s">
        <v>22</v>
      </c>
      <c r="B21" s="15" t="s">
        <v>72</v>
      </c>
      <c r="C21" s="16" t="s">
        <v>50</v>
      </c>
      <c r="D21" s="103">
        <v>-1600</v>
      </c>
      <c r="E21" s="103"/>
      <c r="F21" s="123"/>
      <c r="G21" s="103">
        <v>-100</v>
      </c>
      <c r="H21" s="19">
        <f t="shared" si="2"/>
        <v>-1700</v>
      </c>
      <c r="I21" s="22"/>
      <c r="J21" s="17"/>
      <c r="K21" s="19"/>
      <c r="L21" s="20"/>
      <c r="M21" s="18" t="s">
        <v>51</v>
      </c>
      <c r="N21" s="103">
        <f>1900-350</f>
        <v>1550</v>
      </c>
      <c r="O21" s="111"/>
      <c r="P21" s="20">
        <f t="shared" si="3"/>
        <v>1550</v>
      </c>
      <c r="Q21" s="18" t="s">
        <v>52</v>
      </c>
      <c r="R21" s="103"/>
      <c r="S21" s="20">
        <f t="shared" si="4"/>
        <v>0</v>
      </c>
      <c r="T21" s="18"/>
      <c r="U21" s="17"/>
      <c r="V21" s="21">
        <f t="shared" si="5"/>
        <v>0</v>
      </c>
      <c r="W21" s="18"/>
      <c r="X21" s="17"/>
      <c r="Y21" s="17"/>
      <c r="Z21" s="19">
        <f t="shared" si="16"/>
        <v>0</v>
      </c>
      <c r="AA21" s="22"/>
      <c r="AB21" s="17"/>
      <c r="AC21" s="17"/>
      <c r="AD21" s="20"/>
      <c r="AE21" s="16"/>
      <c r="AF21" s="17"/>
      <c r="AG21" s="17"/>
      <c r="AH21" s="20">
        <f>AF21+AG21</f>
        <v>0</v>
      </c>
      <c r="AI21" s="22">
        <f t="shared" si="17"/>
        <v>-50</v>
      </c>
      <c r="AJ21" s="17">
        <f t="shared" si="7"/>
        <v>0</v>
      </c>
      <c r="AK21" s="17">
        <f t="shared" si="1"/>
        <v>-100</v>
      </c>
      <c r="AL21" s="20">
        <f t="shared" si="8"/>
        <v>-150</v>
      </c>
    </row>
    <row r="22" spans="1:264" ht="15.75" customHeight="1" x14ac:dyDescent="0.25">
      <c r="A22" s="50" t="s">
        <v>28</v>
      </c>
      <c r="B22" s="15" t="s">
        <v>73</v>
      </c>
      <c r="C22" s="16" t="s">
        <v>53</v>
      </c>
      <c r="D22" s="103">
        <v>10900</v>
      </c>
      <c r="E22" s="103"/>
      <c r="F22" s="123"/>
      <c r="G22" s="103"/>
      <c r="H22" s="19">
        <f t="shared" si="2"/>
        <v>10900</v>
      </c>
      <c r="I22" s="22"/>
      <c r="J22" s="17"/>
      <c r="K22" s="19"/>
      <c r="L22" s="20"/>
      <c r="M22" s="18" t="s">
        <v>54</v>
      </c>
      <c r="N22" s="103">
        <f>800-400</f>
        <v>400</v>
      </c>
      <c r="O22" s="111"/>
      <c r="P22" s="20">
        <f t="shared" si="3"/>
        <v>400</v>
      </c>
      <c r="Q22" s="18" t="s">
        <v>55</v>
      </c>
      <c r="R22" s="103">
        <v>900</v>
      </c>
      <c r="S22" s="20">
        <f t="shared" si="4"/>
        <v>900</v>
      </c>
      <c r="T22" s="18"/>
      <c r="U22" s="17"/>
      <c r="V22" s="21">
        <f t="shared" si="5"/>
        <v>0</v>
      </c>
      <c r="W22" s="18"/>
      <c r="X22" s="17"/>
      <c r="Y22" s="17"/>
      <c r="Z22" s="19">
        <f t="shared" si="16"/>
        <v>0</v>
      </c>
      <c r="AA22" s="22"/>
      <c r="AB22" s="17"/>
      <c r="AC22" s="17"/>
      <c r="AD22" s="20"/>
      <c r="AE22" s="16"/>
      <c r="AF22" s="17"/>
      <c r="AG22" s="17"/>
      <c r="AH22" s="20">
        <f>AF22+AG22</f>
        <v>0</v>
      </c>
      <c r="AI22" s="22">
        <f t="shared" si="17"/>
        <v>12200</v>
      </c>
      <c r="AJ22" s="17">
        <f t="shared" si="7"/>
        <v>0</v>
      </c>
      <c r="AK22" s="17">
        <f t="shared" si="1"/>
        <v>0</v>
      </c>
      <c r="AL22" s="20">
        <f t="shared" si="8"/>
        <v>12200</v>
      </c>
    </row>
    <row r="23" spans="1:264" ht="17.25" customHeight="1" thickBot="1" x14ac:dyDescent="0.3">
      <c r="A23" s="116" t="s">
        <v>75</v>
      </c>
      <c r="B23" s="15" t="s">
        <v>71</v>
      </c>
      <c r="C23" s="53" t="s">
        <v>66</v>
      </c>
      <c r="D23" s="103">
        <v>-13200</v>
      </c>
      <c r="E23" s="103"/>
      <c r="F23" s="123">
        <v>-200</v>
      </c>
      <c r="G23" s="103"/>
      <c r="H23" s="19">
        <f t="shared" si="2"/>
        <v>-13400</v>
      </c>
      <c r="I23" s="104"/>
      <c r="J23" s="105"/>
      <c r="K23" s="136"/>
      <c r="L23" s="106"/>
      <c r="M23" s="18" t="s">
        <v>31</v>
      </c>
      <c r="N23" s="17"/>
      <c r="O23" s="19"/>
      <c r="P23" s="20">
        <f t="shared" si="3"/>
        <v>0</v>
      </c>
      <c r="Q23" s="18" t="s">
        <v>32</v>
      </c>
      <c r="R23" s="17">
        <v>500</v>
      </c>
      <c r="S23" s="20">
        <f t="shared" si="4"/>
        <v>500</v>
      </c>
      <c r="T23" s="18"/>
      <c r="U23" s="17"/>
      <c r="V23" s="21">
        <f t="shared" si="5"/>
        <v>0</v>
      </c>
      <c r="W23" s="18"/>
      <c r="X23" s="17"/>
      <c r="Y23" s="17"/>
      <c r="Z23" s="19"/>
      <c r="AA23" s="31"/>
      <c r="AB23" s="26"/>
      <c r="AC23" s="26"/>
      <c r="AD23" s="27"/>
      <c r="AE23" s="53"/>
      <c r="AF23" s="17"/>
      <c r="AG23" s="17"/>
      <c r="AH23" s="20"/>
      <c r="AI23" s="22">
        <f t="shared" si="17"/>
        <v>-12700</v>
      </c>
      <c r="AJ23" s="17">
        <f>F23</f>
        <v>-200</v>
      </c>
      <c r="AK23" s="17">
        <f t="shared" si="1"/>
        <v>0</v>
      </c>
      <c r="AL23" s="20">
        <f t="shared" si="8"/>
        <v>-12900</v>
      </c>
    </row>
    <row r="24" spans="1:264" ht="15.9" customHeight="1" thickTop="1" thickBot="1" x14ac:dyDescent="0.3">
      <c r="A24" s="51"/>
      <c r="B24" s="54" t="s">
        <v>56</v>
      </c>
      <c r="C24" s="40" t="s">
        <v>57</v>
      </c>
      <c r="D24" s="41">
        <f>SUM(D20:D23)</f>
        <v>-2300</v>
      </c>
      <c r="E24" s="41">
        <f>SUM(E20:E23)</f>
        <v>1100</v>
      </c>
      <c r="F24" s="41">
        <f>SUM(F20:F23)</f>
        <v>-200</v>
      </c>
      <c r="G24" s="41">
        <f>SUM(G20:G23)</f>
        <v>-100</v>
      </c>
      <c r="H24" s="46">
        <f>D24+F24+G24+E24</f>
        <v>-1500</v>
      </c>
      <c r="I24" s="40"/>
      <c r="J24" s="101"/>
      <c r="K24" s="135"/>
      <c r="L24" s="112"/>
      <c r="M24" s="45"/>
      <c r="N24" s="41">
        <f>N20+N21+N22+N23</f>
        <v>3200</v>
      </c>
      <c r="O24" s="46"/>
      <c r="P24" s="42">
        <f t="shared" si="3"/>
        <v>3200</v>
      </c>
      <c r="Q24" s="45"/>
      <c r="R24" s="41">
        <f>SUM(R20:R23)</f>
        <v>2500</v>
      </c>
      <c r="S24" s="42">
        <f t="shared" si="4"/>
        <v>2500</v>
      </c>
      <c r="T24" s="45"/>
      <c r="U24" s="41">
        <f>SUM(U20:U23)</f>
        <v>0</v>
      </c>
      <c r="V24" s="47">
        <f t="shared" si="5"/>
        <v>0</v>
      </c>
      <c r="W24" s="45"/>
      <c r="X24" s="41">
        <f>SUM(X20:X23)</f>
        <v>0</v>
      </c>
      <c r="Y24" s="41">
        <f>SUM(Y20:Y23)</f>
        <v>0</v>
      </c>
      <c r="Z24" s="46">
        <f>X24+Y24</f>
        <v>0</v>
      </c>
      <c r="AA24" s="39"/>
      <c r="AB24" s="35"/>
      <c r="AC24" s="35"/>
      <c r="AD24" s="37"/>
      <c r="AE24" s="40" t="s">
        <v>57</v>
      </c>
      <c r="AF24" s="41">
        <f>SUM(AF20:AF23)</f>
        <v>0</v>
      </c>
      <c r="AG24" s="41">
        <f>SUM(AG20:AG23)</f>
        <v>0</v>
      </c>
      <c r="AH24" s="42">
        <f>SUM(AH20:AH23)</f>
        <v>0</v>
      </c>
      <c r="AI24" s="12">
        <f>D24+J24+N24+R24+X24+AB24+AF24+E24</f>
        <v>4500</v>
      </c>
      <c r="AJ24" s="41">
        <f>AJ20+AJ21+AJ22+AJ23</f>
        <v>-200</v>
      </c>
      <c r="AK24" s="41">
        <f t="shared" si="1"/>
        <v>-100</v>
      </c>
      <c r="AL24" s="42">
        <f t="shared" si="8"/>
        <v>4200</v>
      </c>
    </row>
    <row r="25" spans="1:264" ht="15.9" customHeight="1" thickTop="1" thickBot="1" x14ac:dyDescent="0.3">
      <c r="A25" s="55" t="s">
        <v>15</v>
      </c>
      <c r="B25" s="114" t="s">
        <v>58</v>
      </c>
      <c r="C25" s="57"/>
      <c r="D25" s="58"/>
      <c r="E25" s="41"/>
      <c r="F25" s="59"/>
      <c r="G25" s="60"/>
      <c r="H25" s="60">
        <f t="shared" si="2"/>
        <v>0</v>
      </c>
      <c r="I25" s="40"/>
      <c r="J25" s="41"/>
      <c r="K25" s="46"/>
      <c r="L25" s="42"/>
      <c r="M25" s="45"/>
      <c r="N25" s="41"/>
      <c r="O25" s="46"/>
      <c r="P25" s="42">
        <f t="shared" si="3"/>
        <v>0</v>
      </c>
      <c r="Q25" s="62"/>
      <c r="R25" s="58"/>
      <c r="S25" s="61">
        <f t="shared" si="4"/>
        <v>0</v>
      </c>
      <c r="T25" s="62"/>
      <c r="U25" s="58"/>
      <c r="V25" s="63">
        <f t="shared" si="5"/>
        <v>0</v>
      </c>
      <c r="W25" s="62"/>
      <c r="X25" s="58"/>
      <c r="Y25" s="58"/>
      <c r="Z25" s="60"/>
      <c r="AA25" s="64" t="s">
        <v>59</v>
      </c>
      <c r="AB25" s="128">
        <v>900</v>
      </c>
      <c r="AC25" s="35"/>
      <c r="AD25" s="37">
        <f>AB25+AC25</f>
        <v>900</v>
      </c>
      <c r="AE25" s="57"/>
      <c r="AF25" s="58"/>
      <c r="AG25" s="58"/>
      <c r="AH25" s="61"/>
      <c r="AI25" s="12">
        <f>D25+J25+N25+R25+X25+AB25+AF25+E25</f>
        <v>900</v>
      </c>
      <c r="AJ25" s="41">
        <f t="shared" si="7"/>
        <v>0</v>
      </c>
      <c r="AK25" s="46">
        <f t="shared" si="1"/>
        <v>0</v>
      </c>
      <c r="AL25" s="42">
        <f t="shared" si="8"/>
        <v>900</v>
      </c>
    </row>
    <row r="26" spans="1:264" ht="15.9" customHeight="1" thickTop="1" thickBot="1" x14ac:dyDescent="0.3">
      <c r="A26" s="51"/>
      <c r="B26" s="54" t="s">
        <v>60</v>
      </c>
      <c r="C26" s="57"/>
      <c r="D26" s="58">
        <f>D25</f>
        <v>0</v>
      </c>
      <c r="E26" s="41"/>
      <c r="F26" s="59"/>
      <c r="G26" s="60"/>
      <c r="H26" s="60">
        <f t="shared" si="2"/>
        <v>0</v>
      </c>
      <c r="I26" s="40"/>
      <c r="J26" s="41"/>
      <c r="K26" s="46"/>
      <c r="L26" s="42"/>
      <c r="M26" s="45"/>
      <c r="N26" s="41"/>
      <c r="O26" s="46"/>
      <c r="P26" s="42">
        <f t="shared" si="3"/>
        <v>0</v>
      </c>
      <c r="Q26" s="62"/>
      <c r="R26" s="58"/>
      <c r="S26" s="61">
        <f t="shared" si="4"/>
        <v>0</v>
      </c>
      <c r="T26" s="62"/>
      <c r="U26" s="58"/>
      <c r="V26" s="63">
        <f t="shared" si="5"/>
        <v>0</v>
      </c>
      <c r="W26" s="62"/>
      <c r="X26" s="58"/>
      <c r="Y26" s="58"/>
      <c r="Z26" s="60"/>
      <c r="AA26" s="39" t="s">
        <v>57</v>
      </c>
      <c r="AB26" s="35">
        <f>AB25</f>
        <v>900</v>
      </c>
      <c r="AC26" s="35">
        <f>AC25</f>
        <v>0</v>
      </c>
      <c r="AD26" s="37">
        <f>AD25</f>
        <v>900</v>
      </c>
      <c r="AE26" s="57"/>
      <c r="AF26" s="58"/>
      <c r="AG26" s="58"/>
      <c r="AH26" s="61"/>
      <c r="AI26" s="12">
        <f t="shared" si="11"/>
        <v>900</v>
      </c>
      <c r="AJ26" s="35">
        <f t="shared" si="7"/>
        <v>0</v>
      </c>
      <c r="AK26" s="36">
        <f t="shared" si="1"/>
        <v>0</v>
      </c>
      <c r="AL26" s="37">
        <f t="shared" si="8"/>
        <v>900</v>
      </c>
    </row>
    <row r="27" spans="1:264" ht="15.9" customHeight="1" thickTop="1" thickBot="1" x14ac:dyDescent="0.3">
      <c r="A27" s="115" t="s">
        <v>15</v>
      </c>
      <c r="B27" s="56" t="s">
        <v>74</v>
      </c>
      <c r="C27" s="57"/>
      <c r="D27" s="58"/>
      <c r="E27" s="41"/>
      <c r="F27" s="59"/>
      <c r="G27" s="60"/>
      <c r="H27" s="60">
        <f t="shared" si="2"/>
        <v>0</v>
      </c>
      <c r="I27" s="40"/>
      <c r="J27" s="41"/>
      <c r="K27" s="46"/>
      <c r="L27" s="42"/>
      <c r="M27" s="45"/>
      <c r="N27" s="41"/>
      <c r="O27" s="46"/>
      <c r="P27" s="42">
        <f t="shared" si="3"/>
        <v>0</v>
      </c>
      <c r="Q27" s="62"/>
      <c r="R27" s="58"/>
      <c r="S27" s="61">
        <f t="shared" si="4"/>
        <v>0</v>
      </c>
      <c r="T27" s="62"/>
      <c r="U27" s="58"/>
      <c r="V27" s="63">
        <f t="shared" si="5"/>
        <v>0</v>
      </c>
      <c r="W27" s="62"/>
      <c r="X27" s="58"/>
      <c r="Y27" s="58"/>
      <c r="Z27" s="60"/>
      <c r="AA27" s="39"/>
      <c r="AB27" s="35"/>
      <c r="AC27" s="35"/>
      <c r="AD27" s="37"/>
      <c r="AE27" s="62" t="s">
        <v>61</v>
      </c>
      <c r="AF27" s="129">
        <v>1400</v>
      </c>
      <c r="AG27" s="58"/>
      <c r="AH27" s="61">
        <f>AF27+AG27</f>
        <v>1400</v>
      </c>
      <c r="AI27" s="12">
        <f>D27+J27+N27+R27+X27+AB27+AF27+E27</f>
        <v>1400</v>
      </c>
      <c r="AJ27" s="41">
        <f t="shared" si="7"/>
        <v>0</v>
      </c>
      <c r="AK27" s="41">
        <f t="shared" si="1"/>
        <v>0</v>
      </c>
      <c r="AL27" s="42">
        <f t="shared" si="8"/>
        <v>1400</v>
      </c>
    </row>
    <row r="28" spans="1:264" ht="15.9" customHeight="1" thickTop="1" thickBot="1" x14ac:dyDescent="0.3">
      <c r="A28" s="65"/>
      <c r="B28" s="54" t="s">
        <v>62</v>
      </c>
      <c r="C28" s="66"/>
      <c r="D28" s="132">
        <f>D27</f>
        <v>0</v>
      </c>
      <c r="E28" s="141"/>
      <c r="F28" s="67"/>
      <c r="G28" s="68"/>
      <c r="H28" s="133">
        <f t="shared" si="2"/>
        <v>0</v>
      </c>
      <c r="I28" s="107"/>
      <c r="J28" s="108"/>
      <c r="K28" s="137"/>
      <c r="L28" s="109"/>
      <c r="M28" s="110"/>
      <c r="N28" s="108"/>
      <c r="O28" s="137"/>
      <c r="P28" s="109">
        <f t="shared" si="3"/>
        <v>0</v>
      </c>
      <c r="Q28" s="107"/>
      <c r="R28" s="108"/>
      <c r="S28" s="109">
        <f t="shared" si="4"/>
        <v>0</v>
      </c>
      <c r="T28" s="107"/>
      <c r="U28" s="108"/>
      <c r="V28" s="109">
        <f t="shared" si="5"/>
        <v>0</v>
      </c>
      <c r="W28" s="107"/>
      <c r="X28" s="108"/>
      <c r="Y28" s="108"/>
      <c r="Z28" s="109"/>
      <c r="AA28" s="72"/>
      <c r="AB28" s="73"/>
      <c r="AC28" s="73"/>
      <c r="AD28" s="74"/>
      <c r="AE28" s="69" t="s">
        <v>57</v>
      </c>
      <c r="AF28" s="70"/>
      <c r="AG28" s="70"/>
      <c r="AH28" s="71"/>
      <c r="AI28" s="12">
        <f>AI27</f>
        <v>1400</v>
      </c>
      <c r="AJ28" s="75">
        <f t="shared" si="7"/>
        <v>0</v>
      </c>
      <c r="AK28" s="75">
        <f t="shared" si="1"/>
        <v>0</v>
      </c>
      <c r="AL28" s="76">
        <f t="shared" si="8"/>
        <v>1400</v>
      </c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</row>
    <row r="29" spans="1:264" ht="47.25" customHeight="1" thickTop="1" thickBot="1" x14ac:dyDescent="0.3">
      <c r="A29" s="78"/>
      <c r="B29" s="79" t="s">
        <v>63</v>
      </c>
      <c r="C29" s="80" t="s">
        <v>57</v>
      </c>
      <c r="D29" s="90">
        <f>D12+D14+D24+D19+D26+D28</f>
        <v>80600</v>
      </c>
      <c r="E29" s="90">
        <f>E12+E14+E24+E19+E26+E28</f>
        <v>2100</v>
      </c>
      <c r="F29" s="81">
        <f>F12+F14+F24+F19</f>
        <v>-100</v>
      </c>
      <c r="G29" s="81">
        <f>G12+G14+G24+G19</f>
        <v>-700</v>
      </c>
      <c r="H29" s="142">
        <f>D29+F29+G29+E29</f>
        <v>81900</v>
      </c>
      <c r="I29" s="82"/>
      <c r="J29" s="102">
        <f>J14+J12</f>
        <v>-300</v>
      </c>
      <c r="K29" s="102">
        <f>K14+K12</f>
        <v>0</v>
      </c>
      <c r="L29" s="102">
        <f>L14+L12</f>
        <v>-300</v>
      </c>
      <c r="M29" s="84"/>
      <c r="N29" s="81">
        <f>N12+N14+N19+N24</f>
        <v>13300</v>
      </c>
      <c r="O29" s="86"/>
      <c r="P29" s="85">
        <v>13300</v>
      </c>
      <c r="Q29" s="84" t="s">
        <v>57</v>
      </c>
      <c r="R29" s="81">
        <f>R12+R14+R24+R19</f>
        <v>21400</v>
      </c>
      <c r="S29" s="85">
        <f t="shared" si="4"/>
        <v>21400</v>
      </c>
      <c r="T29" s="84" t="s">
        <v>57</v>
      </c>
      <c r="U29" s="81">
        <f>U12+U14+U24+U19</f>
        <v>-200</v>
      </c>
      <c r="V29" s="87">
        <f>U29</f>
        <v>-200</v>
      </c>
      <c r="W29" s="84" t="s">
        <v>57</v>
      </c>
      <c r="X29" s="81">
        <f>X12+X14+X24+X19</f>
        <v>500</v>
      </c>
      <c r="Y29" s="81">
        <f>Y12+Y14+Y24+Y19</f>
        <v>0</v>
      </c>
      <c r="Z29" s="86">
        <f>X29+Y29</f>
        <v>500</v>
      </c>
      <c r="AA29" s="88" t="s">
        <v>57</v>
      </c>
      <c r="AB29" s="89">
        <f>AB26</f>
        <v>900</v>
      </c>
      <c r="AC29" s="89">
        <f>AC26</f>
        <v>0</v>
      </c>
      <c r="AD29" s="83">
        <f>AD26</f>
        <v>900</v>
      </c>
      <c r="AE29" s="84" t="s">
        <v>57</v>
      </c>
      <c r="AF29" s="81">
        <f>AF27</f>
        <v>1400</v>
      </c>
      <c r="AG29" s="81">
        <f>AG27</f>
        <v>0</v>
      </c>
      <c r="AH29" s="81">
        <f>AH27</f>
        <v>1400</v>
      </c>
      <c r="AI29" s="143">
        <f>D29+J29+N29+R29+X29+AB29+AF29+E29</f>
        <v>119900</v>
      </c>
      <c r="AJ29" s="90">
        <f>AJ24+AJ19+AJ14+AJ12</f>
        <v>-100</v>
      </c>
      <c r="AK29" s="90">
        <f>G29+U29</f>
        <v>-900</v>
      </c>
      <c r="AL29" s="91">
        <f>AI29+AJ29+AK29</f>
        <v>118900</v>
      </c>
      <c r="AM29" s="92"/>
      <c r="AO29" s="49"/>
    </row>
    <row r="30" spans="1:264" ht="15.9" customHeight="1" x14ac:dyDescent="0.25">
      <c r="A30" s="93"/>
      <c r="B30" s="152" t="s">
        <v>84</v>
      </c>
      <c r="C30" s="153"/>
      <c r="D30" s="94"/>
      <c r="E30" s="94"/>
      <c r="F30" s="155">
        <v>6835500</v>
      </c>
      <c r="V30" s="208" t="s">
        <v>67</v>
      </c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145"/>
      <c r="AJ30" s="145"/>
      <c r="AK30" s="145"/>
      <c r="AL30" s="146">
        <v>2000</v>
      </c>
      <c r="AM30" s="92"/>
      <c r="AO30" s="49"/>
    </row>
    <row r="31" spans="1:264" ht="43.8" customHeight="1" x14ac:dyDescent="0.25">
      <c r="A31" s="99"/>
      <c r="B31" s="216" t="s">
        <v>85</v>
      </c>
      <c r="C31" s="113"/>
      <c r="D31" s="96"/>
      <c r="E31" s="96"/>
      <c r="F31" s="156">
        <v>6956300</v>
      </c>
      <c r="V31" s="202" t="s">
        <v>86</v>
      </c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147"/>
      <c r="AJ31" s="147"/>
      <c r="AK31" s="147"/>
      <c r="AL31" s="148">
        <v>-100</v>
      </c>
      <c r="AM31" s="92"/>
      <c r="AO31" s="49"/>
    </row>
    <row r="32" spans="1:264" ht="15.9" customHeight="1" x14ac:dyDescent="0.25">
      <c r="A32" s="95"/>
      <c r="B32" s="218"/>
      <c r="C32" s="220" t="s">
        <v>91</v>
      </c>
      <c r="D32" s="157"/>
      <c r="E32" s="157"/>
      <c r="F32" s="158">
        <f>F31-F30</f>
        <v>120800</v>
      </c>
      <c r="H32" s="219"/>
      <c r="V32" s="164" t="s">
        <v>64</v>
      </c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49">
        <f>SUM(AL29:AL31)</f>
        <v>120800</v>
      </c>
      <c r="AM32" s="92"/>
      <c r="AO32" s="49"/>
    </row>
    <row r="33" spans="1:41" ht="15.9" customHeight="1" x14ac:dyDescent="0.25">
      <c r="A33" s="95"/>
      <c r="B33" s="154"/>
      <c r="C33" s="159" t="s">
        <v>88</v>
      </c>
      <c r="D33" s="157"/>
      <c r="E33" s="157"/>
      <c r="F33" s="158">
        <f>F32-F34</f>
        <v>118700</v>
      </c>
      <c r="V33" s="166" t="s">
        <v>83</v>
      </c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50">
        <v>120476</v>
      </c>
      <c r="AM33" s="92"/>
      <c r="AO33" s="49"/>
    </row>
    <row r="34" spans="1:41" ht="15.9" customHeight="1" thickBot="1" x14ac:dyDescent="0.3">
      <c r="A34" s="160"/>
      <c r="B34" s="161"/>
      <c r="C34" s="162" t="s">
        <v>89</v>
      </c>
      <c r="D34" s="162"/>
      <c r="E34" s="162"/>
      <c r="F34" s="163">
        <v>2100</v>
      </c>
      <c r="V34" s="200" t="s">
        <v>90</v>
      </c>
      <c r="W34" s="201"/>
      <c r="X34" s="201"/>
      <c r="Y34" s="201"/>
      <c r="Z34" s="201"/>
      <c r="AA34" s="201"/>
      <c r="AB34" s="201"/>
      <c r="AC34" s="201"/>
      <c r="AD34" s="201"/>
      <c r="AE34" s="201"/>
      <c r="AF34" s="201"/>
      <c r="AG34" s="201"/>
      <c r="AH34" s="201"/>
      <c r="AI34" s="144"/>
      <c r="AJ34" s="144"/>
      <c r="AK34" s="144"/>
      <c r="AL34" s="151">
        <f>AL33+AL30+AL31</f>
        <v>122376</v>
      </c>
      <c r="AM34" s="92"/>
      <c r="AO34" s="49"/>
    </row>
    <row r="35" spans="1:41" x14ac:dyDescent="0.25">
      <c r="AM35" s="92"/>
    </row>
    <row r="36" spans="1:41" ht="39.6" x14ac:dyDescent="0.25">
      <c r="B36" s="217" t="s">
        <v>65</v>
      </c>
    </row>
  </sheetData>
  <mergeCells count="58">
    <mergeCell ref="AD7:AD8"/>
    <mergeCell ref="AL7:AL8"/>
    <mergeCell ref="V30:AH30"/>
    <mergeCell ref="AF7:AF8"/>
    <mergeCell ref="AG7:AG8"/>
    <mergeCell ref="AH7:AH8"/>
    <mergeCell ref="AI7:AI8"/>
    <mergeCell ref="AJ7:AJ8"/>
    <mergeCell ref="AK7:AK8"/>
    <mergeCell ref="Z7:Z8"/>
    <mergeCell ref="N7:N8"/>
    <mergeCell ref="P7:P8"/>
    <mergeCell ref="Q7:Q8"/>
    <mergeCell ref="R7:R8"/>
    <mergeCell ref="V34:AH34"/>
    <mergeCell ref="V31:AH31"/>
    <mergeCell ref="AE7:AE8"/>
    <mergeCell ref="T7:T8"/>
    <mergeCell ref="U7:U8"/>
    <mergeCell ref="V7:V8"/>
    <mergeCell ref="W7:W8"/>
    <mergeCell ref="X7:X8"/>
    <mergeCell ref="Y7:Y8"/>
    <mergeCell ref="AA7:AA8"/>
    <mergeCell ref="AB7:AB8"/>
    <mergeCell ref="AC7:AC8"/>
    <mergeCell ref="L7:L8"/>
    <mergeCell ref="O7:O8"/>
    <mergeCell ref="E7:E8"/>
    <mergeCell ref="AI6:AL6"/>
    <mergeCell ref="C7:C8"/>
    <mergeCell ref="D7:D8"/>
    <mergeCell ref="F7:F8"/>
    <mergeCell ref="G7:G8"/>
    <mergeCell ref="H7:H8"/>
    <mergeCell ref="Q6:S6"/>
    <mergeCell ref="S7:S8"/>
    <mergeCell ref="T6:V6"/>
    <mergeCell ref="W6:Z6"/>
    <mergeCell ref="AA6:AD6"/>
    <mergeCell ref="AE6:AH6"/>
    <mergeCell ref="M7:M8"/>
    <mergeCell ref="V32:AK32"/>
    <mergeCell ref="V33:AK33"/>
    <mergeCell ref="A3:AL3"/>
    <mergeCell ref="A4:AL4"/>
    <mergeCell ref="M5:P5"/>
    <mergeCell ref="Q5:S5"/>
    <mergeCell ref="T5:V5"/>
    <mergeCell ref="W5:Z5"/>
    <mergeCell ref="A6:A8"/>
    <mergeCell ref="B6:B8"/>
    <mergeCell ref="C6:H6"/>
    <mergeCell ref="I6:L6"/>
    <mergeCell ref="M6:P6"/>
    <mergeCell ref="I7:I8"/>
    <mergeCell ref="J7:J8"/>
    <mergeCell ref="K7:K8"/>
  </mergeCells>
  <pageMargins left="0" right="0" top="0" bottom="0" header="0.31496062992125984" footer="0.31496062992125984"/>
  <pageSetup paperSize="9" scale="5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VISO  ML perskirstymas (10. 31)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Gedrimienė, Birutė</dc:creator>
  <cp:lastModifiedBy>Sadauskienė, Dalia</cp:lastModifiedBy>
  <cp:lastPrinted>2025-10-21T10:33:05Z</cp:lastPrinted>
  <dcterms:created xsi:type="dcterms:W3CDTF">2023-10-10T10:06:24Z</dcterms:created>
  <dcterms:modified xsi:type="dcterms:W3CDTF">2025-10-24T09:12:43Z</dcterms:modified>
</cp:coreProperties>
</file>